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005" activeTab="0"/>
  </bookViews>
  <sheets>
    <sheet name="List1" sheetId="1" r:id="rId1"/>
    <sheet name="List2" sheetId="2" r:id="rId2"/>
    <sheet name="List3" sheetId="3" r:id="rId3"/>
  </sheets>
  <definedNames>
    <definedName name="_xlnm.Print_Area" localSheetId="0">'List1'!$A$1:$F$2784</definedName>
  </definedNames>
  <calcPr fullCalcOnLoad="1"/>
</workbook>
</file>

<file path=xl/comments1.xml><?xml version="1.0" encoding="utf-8"?>
<comments xmlns="http://schemas.openxmlformats.org/spreadsheetml/2006/main">
  <authors>
    <author>lucepe</author>
  </authors>
  <commentList>
    <comment ref="C2782" authorId="0">
      <text>
        <r>
          <rPr>
            <b/>
            <sz val="8"/>
            <rFont val="Tahoma"/>
            <family val="0"/>
          </rPr>
          <t>Nabava:
Upisati pripadajuću stopu PDV-a.  Matematička funkcija računanja iznosa PDV-a zadana.</t>
        </r>
      </text>
    </comment>
    <comment ref="E2782" authorId="0">
      <text>
        <r>
          <rPr>
            <b/>
            <sz val="8"/>
            <rFont val="Tahoma"/>
            <family val="0"/>
          </rPr>
          <t>Nabava:
Potrebno upisati pripadajuću stopu PDV-a u za to predviđeno polje</t>
        </r>
        <r>
          <rPr>
            <sz val="8"/>
            <rFont val="Tahoma"/>
            <family val="0"/>
          </rPr>
          <t xml:space="preserve">
</t>
        </r>
      </text>
    </comment>
  </commentList>
</comments>
</file>

<file path=xl/sharedStrings.xml><?xml version="1.0" encoding="utf-8"?>
<sst xmlns="http://schemas.openxmlformats.org/spreadsheetml/2006/main" count="3869" uniqueCount="1939">
  <si>
    <t xml:space="preserve">Dobava i ugradnja elastične podne obloge od linoleuma u trakama debljine3,2 mm, šir. 200 cm. Trajno antistatičnka i otporna na toplinu trenja i goruće opuške. Klasa otpornosti na požar B1 prema DIN 4102. Otpornost na svijetlo 6. Potpuno zalijepljeno ljepilom za linoleum  ili ljepilom od umjetnog kaučuka 350-450 g/m2. Rubovi traka rezani i krojeni za zavarivanje. Trake linoleuma termički se spajaju varenjem, elektrodom za zavarivanje linoleuma u boji po izboru projektanta, uključivo dobava materijala, izvedba i upotreba svih potrebnih alata i uređaja. U cijeni  dobava materijala i izrada izravnavajućeg sloja (OLMA) u 2 premaza na već suhi (suhoća estriha prema DIN 18560 dozvoljeno 2%) i očišćeni cementni estrih. Dopuštene su granične vrijednosti neravnina gotove podloge prema DIN 18202. U jediničnu cijenu uračunato i polaganje linoleuma preko zaokružnice. </t>
  </si>
  <si>
    <t>Dobava i postavljanje kutnog profila od inoxa na pragu vrata na spoju različitih podnih obloga, keramike i linoleuma. Kutni profil zalijepiti prvo za keramiku, a zatim postaviti linoleum.  Obračun po m1.</t>
  </si>
  <si>
    <t xml:space="preserve">Vodovi glavnog tk razvoda, od spojne kutije s postojećim 20'' tf vodom u predmetnoj zoni, od tf centrale u objektu ''A'' (uglavnom kroz podrum ''A'' i ''B'') odnosno od centralne server prostorije u objektu ''E'' (uglavnom kroz tehnički hodnik ''E'' - ''B'') do razdijelnika RK. Polažu se dijelom u postojećim i novim metalnim kabelskim kanalima te dijelom u instalacijskim samogasivim cijevima pričvršćenim za nosače iznad spuštenog stropa (sp. strop uglavnom u dijelovima bolnice koji redovno funkcioniraju). Obračun po srednjoj cijeni položenog dužnog metra voda bez obzira na način polaganja. </t>
  </si>
  <si>
    <t>Spojna kutija za nastavljanje postojećeg 20'' tf kabela koji se zadržava i prosljeđuje na novi RK.
Kutija se ugrađuje na zid iznad sp. stropa i sastoji se od:
- nadgradne kutije s brzoodvijajućim patent vijcima, dim. šxvxd 25x25x15 cm, s gumenim brtvenim uvodnicama,
- 2x spojna letvica 10''
- 1x češljasti inox nosač za do 3 spojne letvice</t>
  </si>
  <si>
    <r>
      <rPr>
        <b/>
        <u val="single"/>
        <sz val="10"/>
        <rFont val="Arial"/>
        <family val="2"/>
      </rPr>
      <t>Općenito - obveze izvođača radova</t>
    </r>
    <r>
      <rPr>
        <sz val="10"/>
        <rFont val="Arial"/>
        <family val="2"/>
      </rPr>
      <t xml:space="preserve">
Ovaj troškovnik je sastavni dio tehničkog opisa i projektne dokumentacije,  i s njima čini jedinstvenu cjelinu.</t>
    </r>
  </si>
  <si>
    <t>Dobava , doprema i ugradnja cirkulacijske pumpe za krug grijanja 
Crpka, u izvedbi s mokrim rotorom, s frekventnim pretvaračem ugrađenim na priključnoj kutiji motora crpke i rotorom elektromotora iz permanentnog magneta. 
Minimalnih tehničkih karakteristika:
Crpke trebaju zadovoljavati Erp/Eup direktivu, te uredbe EU 641/2009 i 622/2012 i trebaju imati indeks energetske učinkovitosti  EEI (Energy Efficiency Index) kako je niže specificiran ili bolji (niži).</t>
  </si>
  <si>
    <t>Priključne dimenzije DN40 NP16
Radno područje crpke:
Q = 0- 26 m3/h
H = 0- 12 m
Električni podatci:
Imax = 0.19 .. 2.00 A
U = 220V
P = 17 .. 450 W</t>
  </si>
  <si>
    <t>- Sekcija glikolnog grijača, 18-redni s predviđenim prostorom za ugradnju protusmrzavajućeg termostata i vodilicom od nehrđajučeg čelika  (304L):
Minimalna učinkovitost kod navedenih parametara: 71%
Medij: MPG 15%
Stanje svježeg zraka zimi: -2 °C / 80 %
Stanje otpadnog zraka iz prostora: 24 °C / 50 %
Pad tlaka na strani vode: 43,6 kPa ±10%</t>
  </si>
  <si>
    <t>Otpajanje sustava centralnog grijanja  građevine "B" s instalacije centralnog  grijanja bolnice. 
 U cijenu uključiti sve potrebne predradnje  (blindiranje i sl.), ispuštanje i ponovno  punjenje vode, te odzračivanje kompletne instalacije  građevine "B".</t>
  </si>
  <si>
    <t>Demontaža postojećih:
 radijatora                                kom 48
 radijatorskog ovjesa               kpl 48
 radijatorskih ventila                kom 48
 radijatorskih prigušnica          kom 48
 radijatorskih veza DN15         kom 96</t>
  </si>
  <si>
    <t>Čišćenje radijatora i ventila koji su u dobrom stanju i predaja istih Investitoru uz zapisnik.</t>
  </si>
  <si>
    <t>Odvoz neispravne i demontirane opreme, te cijevi na gradski deponij.</t>
  </si>
  <si>
    <t>Dobava , doprema i ugradnja konvektora za ugradnju na pod
Uključivo sav spojni i ovjesni materijal i  odzračne ventile te nogice za montažu na gotovi pod
Minimalnih tehničkih karakteristika:
Konvektor s izmjenjivačem od bakra s aluminijskim lamelama i dva mesingana kolektora za lijevu ili desnu ugradnju dimenzija 1/2". elektrostatski lakiran u sivi antracit epoksi-poliester RAL 7024
Ispitni tlak: 20 bara
Radni tlak. 10 bara
Površinska temperatura kućišta konvektora ne smije prelaziti 40°C čak ni kada je polazna temperatura tople vode za grijanje 90°C i mora zadovoljavati sigurnosne standarde 
Boja RAL 9010 otporna na ogrebotine i UV zračenje
Dimenzija Visina (H) x Duljina (L) u cm  ±5%
Snaga u Watima Q [W] pri 70/50/22 °C ±5%.</t>
  </si>
  <si>
    <t>H x L 30 180          Q=1013 W</t>
  </si>
  <si>
    <t>H x L 50 140           Q=1695 W</t>
  </si>
  <si>
    <t>H x L 30 140           Q=1325 W</t>
  </si>
  <si>
    <t>Dobava, doprema i ugradnja konvektora za ugradnju na zid
Uključivo sav spojni i ovjesni materijal i  odzračne ventile za montažu na gotovi zid
Minimalnih tehničkih karakteristika:
Konvektor s izmjenjivačem od bakra s aluminijskim lamelama i dva mesingana kolektora za lijevu ili desnu ugradnju dimenzija 1/2". elektrostatski lakiran u sivi antracit epoksi-poliester RAL 7024
Ispitni tlak: 20 bara
Radni tlak. 10 bara
Površinska temperatura kućišta konvektora ne smije prelaziti 40°C čak ni kada je polazna temperatura tople vode za grijanje 90°C i mora zadovoljavati sigurnosne standarde 
Boja RAL 9010 otporna na ogrebotine i UV zračenje Dimenzija Visina (H) x Duljina (L) u cm  ±5%
Snaga u Watima Q [W] pri 70/50/22 °C ±5%</t>
  </si>
  <si>
    <t>H x L 50 140       Q=1695 W</t>
  </si>
  <si>
    <t xml:space="preserve">Hladna tlačna proba </t>
  </si>
  <si>
    <t xml:space="preserve">Topla proba, regulacija i balansiranje cjelokupnog novog sistema konvektorskog i radijatorskog grijanja u trajanju 48 h </t>
  </si>
  <si>
    <t>Dobava , doprema i ugradnja unutarnje jedinice split  sustava
Unutarnja  jedinica zidne izvedbe s maskom,  opremljena ventilatorom, trobrzinskim  elektromotorom, izmjenjivačem topline s  direktnom ekspanzijom freona,  fotokatalitičkim filtrom za pročišćavanje  zraka, te svim  potrebnim elementima za  zaštitu, kontrolu i regulaciju uređaja i  temperature.
 Minimalnih tehničkih karakteristika  ±5%:
 Qh  = 2,5 kW
 Priključna snaga:
 N ukupno = 0,73 kW    /   230 V - 50 Hz
 EER: 4,06 (100% opterećenja)
 Tv = 35°C ST
 Tp = 27°C ST, 46%RH
 Qg = 2,8 kW
 COP: 4,06 (100% opterećenja)
 Tv= 7°C ST
 Tp = 20°C ST
 Nivo zvučnog tlaka: 22-40 dB(A)
Stavka uključuje bežični daljinski upravljač sa  7-dnevnim timerom.</t>
  </si>
  <si>
    <t>Dobava , doprema i ugradnja predizolirane bakrene cijevi  parne i tekuće faze rashladnog medija u  kolutu, kvaliteta za R-410A, specijalno  očišćene i osušene. U stavci obuhvatiti  ovjes i potreban broj  fazonskih komada
 Dimenzija:</t>
  </si>
  <si>
    <t>d 9,5</t>
  </si>
  <si>
    <t>Dobava , doprema i ugradnja dodatne izolacije cijevnog  razvoda vani izolacijom s parnom branom debljine 32  mm u oblozi od Al lima.</t>
  </si>
  <si>
    <t>Ispitivanje kompletnog cjevovoda na nepropusnost što  uključuje tlačnu probu (38 bara u trajanju od  4 sata), te vakuumiranje sustava</t>
  </si>
  <si>
    <t>Potrebno dopunjavanje sistema s radnom tvari R-410A. Dopunjavanje  vršiti u dogovoru i prema uputama ovlaštenog  servisa proizvođača opreme.</t>
  </si>
  <si>
    <t>Dobava , doprema i ugradnja vanjske jedinice split  sustava. Vanjska jedinica split sustava, namijenjena za  vanjsku montažu - zaštićena od vremenskih  utjecaja, s ugrađenim inverter kompresorima,   zrakom hlađenim kondenzatorom i svim  potrebnim elementima za zaštitu, kontrolu i  regulaciju uređaja i funkcionalni rad. 
Minimalnih tehničkih karakteristika ±5%:
 Priključna snaga u hlađenju:
 N ukupno = 0,73 kW / 220 - 240 V - 50 Hz
 Priključna snaga u grijanju:
 N ukupno = 0,69 kW / 220 - 240 V - 50 Hz
 Nivo zvučnog tlaka: 46-47 dB(A)
 Radno područje: hlađenje: od 10 do 46°C
 Radno područje: grijanje: od -15 do 20°C</t>
  </si>
  <si>
    <t>Dobava , doprema i ugradnja specijalne bešavne bakrene cijevi za distribuciju medicinskih pilnova, iznutra odmašćene i očišćene uz maksimalno dopuštenih 0,2 mg/dm2 masnoće. Cijevi se isporučuju na gradilište u šipkama, na obje strane zatvorene plastičnim čepovima kao zaštita od nečistoća, komplet sa spojnim i ovjesnim materijalom, materijalom za tvrdo lemljenje. Oznake sukladnosti s normama postavljene po cijeloj duljini cijevi.
Montaža bakrenih cijevi i opreme, uključuje propuštanje laminarnog protoka inertnog plina (N2 ili CO2) kroz cijevi prilikom lemljenja, plinove i srebro za varenje, te sav spojni i brtveni materijal. 
Uključivo naljepnice za označavanje plinova.</t>
  </si>
  <si>
    <t>Izrada nacrta izvedenog stanja instalacije sa  svim izmjenama i dopuna u dva primjerka u  ACAD-u od strane ovlaštenog projektanta,  uključivo sheme i upute za rukovanje i  održavanje, te tehnički opis instalacije. Sheme  i upute isprintati u boji, kaširati, plastificirati,  uokviriti i postaviti na odgovarajuća mjesta.
 Projekt uručiti Investitoru na CD-u uz  zapisnik.</t>
  </si>
  <si>
    <t>Bušenje i naknadno krpanje svih armirano betonskih nosača, zidova ili ploča minimalne  debljine 250 mm za prolaz instalacija grijanja  / hlađenja na visini od 2,75 do 5 metara. 
Dimenzija od Ø 40 do Ø 300 mm
Uključivo skela i bojadisarski radovi.</t>
  </si>
  <si>
    <t>Bušenje svih zidova ili ploča minimalne debljine  25 cm za prolaz kanala ventilacije na visini od  2,75 do 5 metara, dimenzija od 100 x 100 do  2000 x 1000 mm
Uključivo skela.</t>
  </si>
  <si>
    <t>Izrada eleborata o opremanju postrojenja propisanim znakovima sigurnosti.</t>
  </si>
  <si>
    <t>Izrada armirano-betonskih temelja za dizalice topline na krovu. U cijenu  uključiti:
 dizanje postojećih betonskih površnica,
 tlocrtne dimenzije temelja izraditi prema veličini opreme +15 cm sa svake strane. Visina temelja 20 cm.
 antivibracijske gumene podloške
 hidroizolaciju temelja
Mikrolokaciju temelja definirati u suglasnosti  s ovlaštenim statičarom.</t>
  </si>
  <si>
    <t>Izrada armirano-betonskih temelja za opremu  u strojarnici visine 15 cm uključivo antivibracijske podloške. Tlocrtne dimenzije temelja izraditi prema veličini opreme +15 cm sa svake strane.</t>
  </si>
  <si>
    <t>Demontaža i ponovna montaža postojećeg  spuštenog stropa i dijela podkonstrukcije stropa radi  montaže novih instalacija. Radove obavljati u  čistim rukavicama. Svaku demontiranu ploču očistiti, odgovarajuće zaštititi i pohraniti do ponovne montaže.</t>
  </si>
  <si>
    <t>Sanacija (obzidavanje) otvora dimenzija 20x20 cm nakon prodora cijevi  kroz krov uključujući:
građevinske radove
bojadisarske radove
 hidroizolaciju</t>
  </si>
  <si>
    <t>Demontaža i ponovna montaža vrata strojarnice,  te otvaranje dijela zida (proširivanje vrata) radi unosa opreme. Po unosu opreme, zid dovesti u cijelosti u uredno stanje te ponovo ugraditi vrata. U cijenu su uključeni svi zidarski i bojadisarski radovi.</t>
  </si>
  <si>
    <t>Dobava , doprema i ugradnja balansnog ventila za  pitku vodu, za ugradnju u vodove recirkulacije 
Minimalne tehničke karakteristike: raspon podešavanja temperatura 40 … 60°C; zatvara pri porastu temperature za 5K iznad podešene; omogućuje termičku dezinfekciju pri 70°C; materijal ventila mjed otporan na koroziju.
Obračun po komplet ugrađenom ventilu sa svim potrebnim spojnim i brtvećim materijalom i radom i potrebnim građevinskim radom u funkcionalnom stanju.
NO 15   NP16</t>
  </si>
  <si>
    <t>Topla proba, regulacija i balansiranje sistema  u trajanju 8 h</t>
  </si>
  <si>
    <t>Izvedba priključka hidrantske mreže na postojeći vod hidrantske mreže pod stropom etaže ±0,00, na mjestima predviđenim projektom vodovoda i odvodnje.
U cijenu uključiti zatvaranje i pražnjenje postojećeg cjevovoda, dobavu i ugradnju  sve potrebne opreme sa spojnim i pričvrsnim  materijalom
NO50</t>
  </si>
  <si>
    <t>Dobava , doprema i ugradnja zidnog protupožarnog  hidranta, komplet s ormarićem veličine 500x500x140, uključivo inox vrata s okvirom i mutnim staklom s propisaniom oznakom hidranta, kutnim ventilom  Ms 2" sa stabilnom spojnicom (Al) Ø52, okretni nastavak Ms 2", trevira cijevi NO 50 duljine 15 m i mlaznicom Ø12 mm. 
Sav potreban spojni i brtveći materijal i rad, i potreban građevinski rad. Obračun sve kompletno po komadu montiranog i opremljenog hidranta u funkcionalnom stanju.
Uključivo svu atestnu dokumentaciju.</t>
  </si>
  <si>
    <t>Ispitivanje instalacije hidrantske mreže na  ispitni tlak - hladna tlačna proba na 16 bara. 
Obračunati po dužnom metru ugrađenog cjevovoda</t>
  </si>
  <si>
    <t>Ručna demontaža i skidanje ispune dijela spuštenog stropa potrebnog za montažu novih instalacija vodovoda i odvodnje  s pažljivim odlaganjem u stranu. Demontažu pažljivo izvesti bez oštećenja postojeće ispune i konstrukcije. Oštećena ispuna i konstrukcija je trošak izvođača radova. U cijenu je uračunana kompletna površina. Predvidjeti sav potrebni materijal za zaštitu prostora u kojima se vrše predmetni radovi.</t>
  </si>
  <si>
    <t>Ponovna ručna montaža ispune i konstrukcije spuštenog stropa u etaži -4,50  nakon izvedbe instalacija vodovoda i odvodnje. Obračun po m2 montirane površine stropa.</t>
  </si>
  <si>
    <t>Demontaža svih postojećih instalacija vodovoda i odvodnje, uključujući sanitarnu opremu i galanteriju, sve cjevovode, ovjese, spojne i priključne elemente, te odvoz na gradski deponij.
WC                                     20 kom
Umivaonici                          35 kom
Tuš kade                             12 kom
Pocinčana cijev 1/2"         560 m
Pocinčana cijev 3/4"         130 m
Pocinčana cijev 1"            100 m
Pocinčana cijev 5/4"           60 m
Pocinčana cijev 2"              50 m
Postojeći hidranti                  7 kom</t>
  </si>
  <si>
    <t>Dobava, doprema i ugradnja protupožarnog brtvljenja  F90 (S 90) prolaza instalacija cijevi kroz  granice požarnih zona
Protupožarnom pjenom ispunjava se šupljina u  zidu (stropu), te se naknadno aplicira  ekspandirajućom  prevlakom po instalacijama i ispunjenom  otvoru s obadvije strane prodora.
Min. debljina ekspandirajuće prevlake je 1 mm, s  minimalnom potrošnjom cca. 1850 g / m2  Prodor instalacija obilježava s  identifikacijskom naljepnicom izdanom od  strane proizvođaća. 
Stručnu montažu mora izvesti ovlaštena firma.</t>
  </si>
  <si>
    <t>Dobava i ugradnja zakonom propisanih  natpisa i znakova upozorenja i opasnoasti</t>
  </si>
  <si>
    <t>Ispitivanje sveukupnog postrojenja od strane  ovlaštene tvrtke</t>
  </si>
  <si>
    <t xml:space="preserve">UKUPNO STROJARSKE INSTALACIJE </t>
  </si>
  <si>
    <t>Stavka 01:</t>
  </si>
  <si>
    <t>Stavka 07:</t>
  </si>
  <si>
    <t>U K U P N O :</t>
  </si>
  <si>
    <t>Izrada armirano betonske kinete za usis i ispuh zraka.</t>
  </si>
  <si>
    <t>Kineta se sastoji od AB zidova, betonske razdjelne ploče i dvoja plinotijesna vrata.</t>
  </si>
  <si>
    <t>Zidovi:</t>
  </si>
  <si>
    <t>Šalovanje i betoniranje AB zidova debljine 20 cm.  MB 30. Oplata glatka (za vidan beton). Armatura Q257 dvostrano.</t>
  </si>
  <si>
    <t xml:space="preserve">beton </t>
  </si>
  <si>
    <t>m3</t>
  </si>
  <si>
    <t xml:space="preserve">armatura </t>
  </si>
  <si>
    <t>Razdjelna ploča:</t>
  </si>
  <si>
    <t>Šalovanje i betoniranje AB ploče debljine 14 cm. MB 30.Oplata za vidan beton. Ploča se jednom stranom oslanja na ležaj dim 10x14 cm u postojećem AB zidu. Ležaj izvesti na način da se površinski strojno zapila lice zida na projektiranu dimenziju pazeći da se pri tom ne prekine armatura, te zatim štema šlic projektiranih dimenzija. Armatura Q335 u dvije zone.</t>
  </si>
  <si>
    <t>ploča</t>
  </si>
  <si>
    <t xml:space="preserve"> m2</t>
  </si>
  <si>
    <t>armatura</t>
  </si>
  <si>
    <t xml:space="preserve">ležaj </t>
  </si>
  <si>
    <t xml:space="preserve"> m'</t>
  </si>
  <si>
    <t>Plinotijesna vrata:</t>
  </si>
  <si>
    <t>Izrada i ugradnja plinotijesnih vrata. Vrata od dekapiranog čeličnog lima debljine 1 mm. Brtve EPDM. Vrata dim 80x150 cm. Kvaka plinotijesne izvedbe.</t>
  </si>
  <si>
    <t>Vrata zaštićena premazom protiv korozije i završno bojena higijenskim premazom za metal.</t>
  </si>
  <si>
    <t>Premaz:</t>
  </si>
  <si>
    <t xml:space="preserve">Dobava i ugradnja premaza unutrašnjosti kinete. Kinetu premazati higijenskim plinonepropusnim i paropnepropusnim gumastim premazom trajno visokog elasticiteta (400%). Premaz mora biti samogasiv </t>
  </si>
  <si>
    <t xml:space="preserve">Podovi i stropovi </t>
  </si>
  <si>
    <t xml:space="preserve">Zidovi </t>
  </si>
  <si>
    <t>Stavka 9.</t>
  </si>
  <si>
    <t xml:space="preserve">NO 32  </t>
  </si>
  <si>
    <t xml:space="preserve">NO 25   </t>
  </si>
  <si>
    <t xml:space="preserve">NO 20    </t>
  </si>
  <si>
    <t xml:space="preserve">NO 15  </t>
  </si>
  <si>
    <t>Izvedba priključka hladne i tople vode, te recirkulacije na postojeću instalaciju pod stropom etaže -4,50 i ±0,00, na mjestima predviđenim nacrtima projekta vodovoda i odvodnje.
U cijenu uključiti zatvaranje i pražnjenje postojećeg cjevovoda, dobavu i ugradnju  sve potrebne opreme sa spojnim i pričvrsnim  materijalom i izolacijom.</t>
  </si>
  <si>
    <t>kompl</t>
  </si>
  <si>
    <t>VRIJEDI ZA SVE VRSTE RADOVA:</t>
  </si>
  <si>
    <t xml:space="preserve">UKUPNO VODOVOD i ODVODNJA :  </t>
  </si>
  <si>
    <t>Tip: elementi u polju - Cjevovod; proizvod HONEYWELL</t>
  </si>
  <si>
    <t>Dobava , doprema i ugradnja bakrene cijevi s dokazanom kvalitetom, uklj. fazonske komade, materijal za zavarivanje i brtvljenje, prirubnice, čvrste točke, klizne točke, tipskim materijalom za  ovješavanje i učvršćenje, s umetcima za zvučnu izolaciju kao i zaštitne cijevi za zidna i stropna provođenja s uloškom.  
Priključak na druge ovjese nije dozvoljen. Cijevni vodovi polažu se u razmaku za  postavljanje toplinske izolacije prema  propisima o toplinskoj zaštiti.
Montaža cijevi provodi se prema pravilima struke. Zavareni šavovi izvode se kao vidljivi šavovi. Specijalne konstrukcije, cijevni mostovi i posebni ovjesi posebno se obračunavaju. Uključivo čišćenje cijevi prije ugradnje. Cijev dimenzija</t>
  </si>
  <si>
    <t xml:space="preserve">Sanaciju pukotina u podnom estrihu. Strojno brusilicom urezati, obostrano na trokut dubine cca 3 cm. Pukotinu usisati i očistiti od prašine premazati prajmerom, SN vezom. Pripremljeni šlic zaliti dvokomponentnom epoxy smolom uz dodatak kvarcnog pijeska. </t>
  </si>
  <si>
    <t>Spojna točka IP voda H07V-K 25 mm2 s kabelskim kanalom, u obliku kontaktne spojnice  i ujedno i s poprečnim ograncima H07V-K 6 ili(i) 10 ili(i) 16 mm2, gdje su uključene potrebne Cu/Sn stopice fiu 6 mm za IP vodove 6, 10 i 16 mm2.</t>
  </si>
  <si>
    <t>- češljasti inox nosač za 5 letvica.</t>
  </si>
  <si>
    <t>U jediničnu cijenu troškovničkih stavki ukalkulirati dolje navedena ispitivanja:</t>
  </si>
  <si>
    <t>POPIS ISPITIVANJA I ATESTA ELEKTROENERGETSKE INSTALACIJE NISKOG NAPONA</t>
  </si>
  <si>
    <t>Po završetu radova je potrebno dostaviti sljedeću dokumetaciju:</t>
  </si>
  <si>
    <t>1.      Provjera pregledom</t>
  </si>
  <si>
    <t>2.      Atest i certifikati ugrađene opreme i kabela</t>
  </si>
  <si>
    <t>3.      Atest o izvršenom mjerenju otpora izolacije</t>
  </si>
  <si>
    <t>4.      Atest o izvršenom mjerenju otpora uzemljenja metalnih masa</t>
  </si>
  <si>
    <t>5.      Atest o izvršenoj kontroli efikasnosti zaštite od indirektnog  napona dodira</t>
  </si>
  <si>
    <t>6.      Atest o izvršenom mjerenju jakosti rasvjete</t>
  </si>
  <si>
    <t>7.      Atest o izvršenom funkcionalnom ispitivanju</t>
  </si>
  <si>
    <t>8.      Reviziona knjiga gromobranske instalacije</t>
  </si>
  <si>
    <t>9.      Atest o ispravnom funkcioniranju sustava za dojavu požara</t>
  </si>
  <si>
    <t>10.    Atest o sustavu za zaštitu od udara munje</t>
  </si>
  <si>
    <t>POPIS ISPITIVANJA I ATESTA SLABE STRUJE</t>
  </si>
  <si>
    <t>1.        Provjera pregledom</t>
  </si>
  <si>
    <t>2.        Atest o izvršenom mjerenju otpora izolacije</t>
  </si>
  <si>
    <t>3.        Atest o mjerenju gušenja instalacije</t>
  </si>
  <si>
    <t>4.        Funkcionalno ispitivanje</t>
  </si>
  <si>
    <t xml:space="preserve">Radovi demontaže zatečenih instalacija i opreme, osiguranje funkcioniranja dijela postojećih instalacija i opreme </t>
  </si>
  <si>
    <r>
      <t>Deaktiviranje na strani izvora te odspajanja s postojećih ee razdijelnika iz</t>
    </r>
    <r>
      <rPr>
        <sz val="10"/>
        <color indexed="57"/>
        <rFont val="Arial"/>
        <family val="2"/>
      </rPr>
      <t xml:space="preserve"> </t>
    </r>
    <r>
      <rPr>
        <sz val="10"/>
        <rFont val="Arial"/>
        <family val="2"/>
      </rPr>
      <t xml:space="preserve">predmetne zone zahvata svih napojnih vodova, savijanje istih u najmanje moguće šlinge te postavljanje sa zaštićivanjem od oštećenja na stropnim pozicija u blizini njihovog ulaska u zonu. Na tim pozicijama rečene šlinge će se zadržati do ponovnog stavljanja u funkciju prema aktualnom projektu. 
</t>
    </r>
  </si>
  <si>
    <t>razdjelnik dimenzija 60x120x20cm,napojnih vodova NYY 4x35 mm2+H07V-R 1x35 mm2-agregat, zadržava se cca 80 m voda</t>
  </si>
  <si>
    <t>razdjelnik dimenzija 60x120x20,napojnih vodova NYY 4x25 mm2+H07V-R 1x25 mm2-mreža, zadržava se cca 80 m voda</t>
  </si>
  <si>
    <t>Osiguravanje funkcioniranja vitalnih komunikacijskih linija s postojećeg zidnog-podstropnog tk razdijelnika predmetne zone i to za zonu transfuzije (etaža ispod) i zonu operacijskog bloka (etaža iznad), uz prethodno identificiranje rečenih linija. Za ovu svrhu postojeći tk razdijelnik (dimenzija 60x60x80cm-50 izvoda UTP Cat 6e voda)  zaštititi od oštećenja i prekida funkcioniranja tijekom izvođenja radova. Potom razdijelnik trajno pozicionirati na zidu-pod stropom.</t>
  </si>
  <si>
    <t>Sva radove izvoditi u suradnji s tehničkom službom OB Dubrovnik i u terminima isključivo odobrenim od uprave OB Dubrovnik.</t>
  </si>
  <si>
    <t xml:space="preserve">Odspajanja s postojećeg tf razdijelnika(dimenzija 20x40x10 cm s rastavnim letvicama 10''- 3 kom) predmetne zone višeparičnog tf voda J-Y(St)Y 20x2x0,6 mm (60 m), savijanje istog u najmanju moguću šlingu te postavljanje sa zaštićivanjem od oštećenja na stropnoj poziciji u blizini njegovog ulaska u zonu. Na toj poziciji rečena šlinga će se zadržati do ponovnog stavljanja u funkciju prema aktualnom projektu. 
</t>
  </si>
  <si>
    <t>Odspajanje i demontaža svih ostalih vidljivih komunikacijskih vodova predmetne zone s odnošenjem na lokalni deponij:</t>
  </si>
  <si>
    <t>Instalacijski tk vodovi, UTP Cat.6 4x2x0,57 mm</t>
  </si>
  <si>
    <t>Programsko anuliranje svih zatečenih elemenata instalacije dojave požara u predmetnoj zoni odjela te njihovo odspajanje, demontaža i pohrana na sigurno mjesto do ponovne ugradnje i stavljanja u funkciju:</t>
  </si>
  <si>
    <t>optički javljač s podnožjem</t>
  </si>
  <si>
    <t>ručni javljač</t>
  </si>
  <si>
    <t>sirena</t>
  </si>
  <si>
    <t>paralelni indikator</t>
  </si>
  <si>
    <t>Stavka 06:</t>
  </si>
  <si>
    <t>vodovi sličnih presjeka od NYM 3x1,5 mm2 do NYM 3x4 mm2</t>
  </si>
  <si>
    <t>vodovi sličnih presjeka odNYM 5x1,5 mm2 do NYM 5x6 mm2</t>
  </si>
  <si>
    <t>Stavka 08:</t>
  </si>
  <si>
    <t>prekidači i utičnice</t>
  </si>
  <si>
    <t>svjetiljke</t>
  </si>
  <si>
    <t>Skidanje dijela lamela rasterskih spuštenih stropova u zonama trasa priključnih vodova (dijelovi bolnice koji redovno funkcioniraju 60 m2), radi omogućavanja polaganja novih vodova iznad spuštenih stropova te njihovo vraćanje nakon polaganja vodova.</t>
  </si>
  <si>
    <r>
      <t>Radovi demontaže zatečenih instalacija i opreme, osiguranje funkcioniranja dijela postojećih instalacija i opreme</t>
    </r>
    <r>
      <rPr>
        <b/>
        <sz val="11"/>
        <rFont val="Arial"/>
        <family val="2"/>
      </rPr>
      <t xml:space="preserve"> - ukupno:</t>
    </r>
  </si>
  <si>
    <r>
      <t>Razdijelnik</t>
    </r>
    <r>
      <rPr>
        <b/>
        <sz val="10"/>
        <rFont val="Arial"/>
        <family val="2"/>
      </rPr>
      <t xml:space="preserve"> RB11</t>
    </r>
    <r>
      <rPr>
        <sz val="10"/>
        <rFont val="Arial"/>
        <family val="2"/>
      </rPr>
      <t>, kojeg čine slijedeći elementi:</t>
    </r>
  </si>
  <si>
    <t>Ormar metalni - standardno antikorozivno zaštićen bojanjem prahom i stvrdnjavanjem boje u termičkoj komori, u svijetlo sivoj nijansi, trosekcijski, samostojeći, IP41, s trima  neprozirnim vratima s po min. dvije patent bravice, sa stražnjom ugradnom pločom za slaganje elemenata na DIN šine,  s uvodom vodova odozgo preko širokih otvora koji se konačno brtve vatrootpornom pjenom, dimenzija cca šxvxd 240x270x40 cm, za smještaj slijedeće opreme: 
(Uključena skidljiva limena, na isti način kao i ormar obojana, U - obloga zone vodova od vrha ormara do stropa, širine 240 cm, dubine 10 cm i visine 30 cm, sa svim bravarskim podkonstrukcijama.)</t>
  </si>
  <si>
    <t xml:space="preserve">            - B06 A/3p.</t>
  </si>
  <si>
    <t xml:space="preserve">            - B10 A/3p.</t>
  </si>
  <si>
    <r>
      <t>Razdijelnik</t>
    </r>
    <r>
      <rPr>
        <b/>
        <sz val="10"/>
        <rFont val="Arial"/>
        <family val="2"/>
      </rPr>
      <t xml:space="preserve"> RB12</t>
    </r>
    <r>
      <rPr>
        <sz val="10"/>
        <rFont val="Arial"/>
        <family val="2"/>
      </rPr>
      <t>, kojeg čine slijedeći elementi:</t>
    </r>
  </si>
  <si>
    <t>Ormar metalni - standardno antikorozivno zaštićen bojanjem prahom i stvrdnjavanjem boje u termičkoj komori, u svijetlo sivoj nijansi, trosekcijski, samostojeći, IP41, s trima  neprozirnim vratima s po min. dvije patent bravice, sa stražnjom ugradnom pločom za slaganje elemenata na DIN šine,  s uvodom vodova odozgo preko širokih otvora koji se konačno brtve vatrootpornom pjenom, dimenzija cca šxvxd 190x270x50 cm, za smještaj slijedeće opreme: 
(Uključena skidljiva limena, na isti način kao i ormar obojana, U - obloga zone vodova od vrha ormara do stropa, širine 190 cm, dubine 10 cm i visine 30 cm, sa svim bravarskim podkonstrukcijama.)</t>
  </si>
  <si>
    <t>Sigurnosni izolacijski transformator 230V/230V 8000VA, za IT razvod za operacijske zone/zone intenzivne njege, dim.cca šxvxd 28x37x26 cm, s Fe gubicima do 110W, s Cu gubicima do 220W</t>
  </si>
  <si>
    <t>Mjerni transformator za nadzor napajanja strujom prostorija namjenjenih za medicinsku uporabu sa nazivnom naponom Um 250 V izmjenično, sa nazivnom koeficijentom transformacije kn 50/0,05 A i nazivnom impedancijom petlje 65 Ω</t>
  </si>
  <si>
    <t>Kontrolnik izolacije IT razvoda, za ugradnju u razdijelnik, sa nadzorom otpora izolacije RF u medicinskim IT sustavima s izmjeničnim naponom 70 … 264 V, nadzorom struje opterećenja i temperatura transformatora IT sustava</t>
  </si>
  <si>
    <t>Naponski transformator sa izmjeničnim naponom napajanja 20 V i snagom 9 VA  za napajanje naprave za lokaciju greške u IT sustavima te za napajanje signalnog tabloa IT sustava</t>
  </si>
  <si>
    <t>Naprava za traženje mjesta kvara izolacije u IT-sustavima sa 6 mjernih kanala i osjetljivost odziva 0,5 mA, maksimalno vrijeme odziva 8 s u mrežama izmjenične struje sukladno s IEC 61557-9</t>
  </si>
  <si>
    <t>Zaključni otpornik, 120 Ohm, za ugradnju na izlazu kontrolnika izolacije te ulazu naprave za lokaciju greške</t>
  </si>
  <si>
    <t>Signalni tablo sa prikazom statusa djelovanja, upozoravanja i alarmnih poruke prema normama DIN VDE 0100-710: 2002-11, IEC 60364-7-710: 2002-11 i ostalim. Pokaznik od tekućeg kristala (4x 20 znakova) sa stražnjim osvjetljenjem i tekstom poruka na hrvatskom jeziku i  memorijom sa satom realnog vremena za pohranjivanje 250 upozorenja i alarma</t>
  </si>
  <si>
    <r>
      <t>Razdijelnik</t>
    </r>
    <r>
      <rPr>
        <b/>
        <sz val="10"/>
        <rFont val="Arial"/>
        <family val="2"/>
      </rPr>
      <t xml:space="preserve"> RB13</t>
    </r>
    <r>
      <rPr>
        <sz val="10"/>
        <rFont val="Arial"/>
        <family val="2"/>
      </rPr>
      <t>, kojeg čine slijedeći elementi:</t>
    </r>
  </si>
  <si>
    <t>Ormar metalni - standardno antikorozivno zaštićen bojanjem prahom i stvrdnjavanjem boje u termičkoj komori, u svijetlo sivoj nijansi, trosekcijski, samostojeći, IP41, s trima  neprozirnim vratima s po min. dvije patent bravice, sa stražnjom ugradnom pločom za slaganje elemenata na DIN šine,  s uvodom vodova odozgo preko širokih otvora koji se konačno brtve vatrootpornom pjenom, dimenzija cca šxvxd 220x270x30 cm, za smještaj slijedeće opreme: 
(Uključena skidljiva limena, na isti način kao i ormar obojana, U - obloga zone vodova od vrha ormara do stropa, širine 220 cm, dubine 10 cm i visine 30 cm, sa svim bravarskim podkonstrukcijama.)</t>
  </si>
  <si>
    <t>Sigurnosni izolacijski transformator 230V/230V 8000VA, za IT razvod za operacijske zone/zone intenzivne njege, dim. cca šxvxd 28x37x26 cm, s Fe gubicima do 110W, s Cu gubicima do 220W</t>
  </si>
  <si>
    <t xml:space="preserve">(U razdijelnik se ugrađuje i spaja 1x napajač portafona, 6M.) </t>
  </si>
  <si>
    <r>
      <t>Razdijelnik</t>
    </r>
    <r>
      <rPr>
        <b/>
        <sz val="10"/>
        <rFont val="Arial"/>
        <family val="2"/>
      </rPr>
      <t xml:space="preserve"> RPB1</t>
    </r>
    <r>
      <rPr>
        <sz val="10"/>
        <rFont val="Arial"/>
        <family val="2"/>
      </rPr>
      <t>, kojeg čine slijedeći elementi:</t>
    </r>
  </si>
  <si>
    <t>Sigurnosni izolacijski transformator 230V/24V 280VA, za napajanje napajača operacijske svjetiljke, dim. cca šxvxd 12x12,5x10,2 cm, s Fe gubicima do 9W, s Cu gubicima do 25W.
Ugrađuje se izvan razdijelnih uređaja u posebnom limenom kućištu za ugradnju na zid.</t>
  </si>
  <si>
    <t xml:space="preserve">Čelično limeno kućište, za zidnu ugradnju trafoa za operacijsku svjetiljku, obojano u boju RAL 7032, dim.cca šxvxd 24x22x28 cm, s uključenim svim pričvrsnim elementima za sigurno učvršćenje na podlogu. 
</t>
  </si>
  <si>
    <r>
      <t xml:space="preserve">Razdijelnik </t>
    </r>
    <r>
      <rPr>
        <b/>
        <sz val="10"/>
        <rFont val="Arial"/>
        <family val="2"/>
      </rPr>
      <t>RTr</t>
    </r>
    <r>
      <rPr>
        <sz val="10"/>
        <rFont val="Arial"/>
        <family val="2"/>
      </rPr>
      <t xml:space="preserve"> uz dva napojna trafoa operacijskih svjetiljki u zoni iznad spuštenog stropa kojeg čini:</t>
    </r>
  </si>
  <si>
    <t>Ormar nadgradni sintetski dim. cca šxvxd 30x40x15 cm, IPX4, s uvodom vodova odozdo preko vijčanih brtvenih uvodnica, stražnjom ugradnom pločom te vratima s patent bravicom, za smještaj slijedeće opreme:</t>
  </si>
  <si>
    <t>Mjerni transformator za nadzor IT voda.</t>
  </si>
  <si>
    <t>Kontrolnik izolacije IT razvoda, za ugradnju u razdijelnik.</t>
  </si>
  <si>
    <t>Naponski transformator, za napajanje signalnog tabloa IT parametara</t>
  </si>
  <si>
    <t>Zaključni otpornik, 120 Ohm, za ugradnju na izlazu kontrolnika izolacije.</t>
  </si>
  <si>
    <t>Stavka 11:</t>
  </si>
  <si>
    <t xml:space="preserve">Izvedba ''po mjeri'' metalnih vatrootpornih dvokrilnih vrata vatrootpornosti 90' za ee razdijelnike u nišama u evakuacijskom hodniku.
Vrata se izrađuju s vatrootpornim staklom i mehanizmom za samozatvaranje, gdje se na jednom krilu u donjoj i gornjoj zoni nalaze otvori dimenzije šxv 45x25 cm za omogućavanje ventilacije unutar ee razdijelnika, koji su otvori opremljeni vatrootpornim ekspandirajućim sredstvom vatrootpornosti 90'. Uključeno svo vatrootporno brtvljenje između vrata i okolnih ploha. 
Uzeti u obzir da mora postojati razmak od min. 3 cm između  vrata i ee razdijelnika.
Obvezno prije davanja ponude uzeti mjere na objektu!
</t>
  </si>
  <si>
    <t>14.-1</t>
  </si>
  <si>
    <t>14.-2</t>
  </si>
  <si>
    <t>Izrada kabelskog nastavka upotrebom toploskupljajuće spojnice -  (5 kom gniječne čahure, 5x toploskupljajuće navlake za žile, toploskupljajuća navlaka za plašt, sredstva za pripremu i čišćenje i sl.). Koristiti isključivo reparaturni komplet za energetske vodove!</t>
  </si>
  <si>
    <t>16.-1</t>
  </si>
  <si>
    <t>16.-2</t>
  </si>
  <si>
    <t>17.-3</t>
  </si>
  <si>
    <t>17.-4</t>
  </si>
  <si>
    <t>17.-5</t>
  </si>
  <si>
    <t>17.-6</t>
  </si>
  <si>
    <t>17.-7</t>
  </si>
  <si>
    <t>17.-8</t>
  </si>
  <si>
    <t>18.-9</t>
  </si>
  <si>
    <t>18.-10</t>
  </si>
  <si>
    <t>18.-11</t>
  </si>
  <si>
    <t>18.-12</t>
  </si>
  <si>
    <t>18.-13</t>
  </si>
  <si>
    <t>18.-14</t>
  </si>
  <si>
    <t>18.-15</t>
  </si>
  <si>
    <t>18.-16</t>
  </si>
  <si>
    <t>18.-17</t>
  </si>
  <si>
    <t>18.-18</t>
  </si>
  <si>
    <t>19.1</t>
  </si>
  <si>
    <t>20.-2</t>
  </si>
  <si>
    <t>20.-3</t>
  </si>
  <si>
    <t>20.-4</t>
  </si>
  <si>
    <t>20.-5</t>
  </si>
  <si>
    <t>20.-6</t>
  </si>
  <si>
    <t>20.-7</t>
  </si>
  <si>
    <t>20.-8</t>
  </si>
  <si>
    <t>20.-9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</si>
  <si>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</si>
  <si>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</si>
  <si>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</si>
  <si>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</si>
  <si>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</si>
  <si>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</si>
  <si>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</si>
  <si>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</si>
  <si>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</si>
  <si>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</si>
  <si>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</si>
  <si>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</si>
  <si>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</si>
  <si>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</si>
  <si>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</si>
  <si>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</si>
  <si>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</si>
  <si>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</si>
  <si>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</si>
  <si>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</si>
  <si>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</si>
  <si>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</si>
  <si>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</si>
  <si>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</si>
  <si>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</si>
  <si>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r>
      <t>Štapna hvataljka s pripadnim betonskim postoljem, ukupne dužine 3m</t>
    </r>
    <r>
      <rPr>
        <sz val="10"/>
        <rFont val="Arial"/>
        <family val="2"/>
      </rPr>
      <t xml:space="preserve">. Za zaštitu (na sigurnosnom razmaku 50cm) split i VRF dizalica topline, izlaza odsisnog ventilatora te pozicije izlaska oduška strojarskih cijevi na krov. </t>
    </r>
  </si>
  <si>
    <r>
      <t>Spojnica križna/ravna, za šipku d=8 - 10 mm i traku do š=30 mm, dim. 58x58 mm, trodijelna, sa zaobljenim vrhovima, iz inox-a</t>
    </r>
    <r>
      <rPr>
        <sz val="10"/>
        <rFont val="Arial"/>
        <family val="2"/>
      </rPr>
      <t>. Za spoj postojećeg trakastog prihvatnog voda  i šipke koja vodi do štapne hvataljke.</t>
    </r>
  </si>
  <si>
    <r>
      <t>Spojnica križna/ravna, za šipku d=8 - 10 mm s jedne strane i šipku d=16 mm s druge strane, dim. 58x58 mm, trodijelna, sa zaobljenim vrhovima, iz inox-a</t>
    </r>
    <r>
      <rPr>
        <sz val="10"/>
        <rFont val="Arial"/>
        <family val="2"/>
      </rPr>
      <t>. Za spoj štapne hvataljke i šipke koja vodi do postojećeg trakastog prihvatnog voda.</t>
    </r>
  </si>
  <si>
    <t xml:space="preserve">Šipka iz inox-a fiv 8 mm, za vezu štapnih hvataljki i  postojećeg trakastog prihvatnog voda. Polaže se na dalje specificirane nosače za ravne krovove. Uključena sva ravnanja, kidanja, fazoniranja i zaobljavanja šipke. </t>
  </si>
  <si>
    <t>Nosač inox šipke, za ravni krov. U obliku betonske kocke s tiplom,krovnim uskočnim nosačem šipke i zaštitnom podlogom.</t>
  </si>
  <si>
    <t xml:space="preserve">Sva oprema 230V treba biti s priključnim stezaljkama. 
Osnovna boja opreme je bijela. 
Zelene utičnice su za strujne krugove na agregatu, a crvene za strujne krugove na UPS-u.
</t>
  </si>
  <si>
    <t xml:space="preserve">Modularna mikroinstalacijska oprema:
- za  p/ž primjenu u redovnoj zaštiti (osim utičnica u sanitarnim čvorovima i č. kuhinjama
- za n/ž primjenu u IP55 zaštiti. </t>
  </si>
  <si>
    <t>Parapetni plastični instalacijski kanal, bijele boje, presjeka vxd 105x65mm, širine poklopca 85mm.
Obračun po dužnom metru stvarno postavljenog kanala gdje su uključeni svi potrebni sastavni dijelovi:
- tijelo kanala, 
- prednji poklopac, 
- bočni (završni) poklopci,
- djelomična pregrada vodova js i ss, 
- spojnica tijela kanala (svako 2m, za kanale 
  duže od 2m, 
- spojnica prednjeg poklopca (svako 2m, za 
  kanale duže od 2m,
- držač kabela (2 kom/ml).</t>
  </si>
  <si>
    <t xml:space="preserve">Modularna mikroinstalacijska oprema za primjenu u redovnoj IP zaštiti za prije navedene parapetne instalacijske kanale, širine poklopca 85 mm, uključivo pripadni kanalski nosivi okviri i završni (ukrasni) okviri. </t>
  </si>
  <si>
    <t>Priključna kutija za ugradnju u pod, prilagodljive dubine 75-105mm, s praznim kutijama za ukupno 10 utičničkih modula, s poklopcem od nehrđajućeg čelika, s pripadnom plastičnom ugradnom kutijom za estrih.</t>
  </si>
  <si>
    <t xml:space="preserve">Modularna mikroinstalacijska oprema, za primjenu u redovnoj zaštiti u prije navedenoj podnoj priključnoj kutiji. </t>
  </si>
  <si>
    <t>Izrada završetaka  tk vodova na priključnoj prirubnici medicinske opreme. Sastoji se iz:
- 2x modul tk mikro-prijključnice RJ45 Cat. 6
- 2x šinski adapter za RJ45 Modul Cat. 6
- 1x DIN šina 35x7,5x125 mm sa sitnim montažnim materijalom.</t>
  </si>
  <si>
    <r>
      <t>Senzor prisutnosti - PIR, za ugradnju na strop, 360</t>
    </r>
    <r>
      <rPr>
        <vertAlign val="superscript"/>
        <sz val="10"/>
        <rFont val="Arial"/>
        <family val="2"/>
      </rPr>
      <t>0</t>
    </r>
    <r>
      <rPr>
        <sz val="10"/>
        <rFont val="Arial"/>
        <family val="2"/>
      </rPr>
      <t>, ugodivi,  sa zadržavanjem do 10', 230V/300W, u redovnoj zaštiti.</t>
    </r>
  </si>
  <si>
    <r>
      <t>Senzor prisutnosti - PIR, za ugradnju na zid, 180</t>
    </r>
    <r>
      <rPr>
        <vertAlign val="superscript"/>
        <sz val="10"/>
        <rFont val="Arial"/>
        <family val="2"/>
      </rPr>
      <t>0</t>
    </r>
    <r>
      <rPr>
        <sz val="10"/>
        <rFont val="Arial"/>
        <family val="2"/>
      </rPr>
      <t>, ugodivi,  sa zadržavanjem do 10', 230V/300W, u zaštiti IPX4.</t>
    </r>
  </si>
  <si>
    <r>
      <t>Kombinirani senzor, prisutnosti - PIR i svjetla, za ugradnju na strop/zid, 180</t>
    </r>
    <r>
      <rPr>
        <vertAlign val="superscript"/>
        <sz val="10"/>
        <rFont val="Arial"/>
        <family val="2"/>
      </rPr>
      <t>0</t>
    </r>
    <r>
      <rPr>
        <sz val="10"/>
        <rFont val="Arial"/>
        <family val="2"/>
      </rPr>
      <t>, ugodivi,  sa zadržavanjem do 10', 230V/10W, u redovnoj zaštiti.</t>
    </r>
  </si>
  <si>
    <r>
      <t>Kombinirani senzor, prisutnosti - PIR i svjetla, za ugradnju na strop/zid, 180</t>
    </r>
    <r>
      <rPr>
        <vertAlign val="superscript"/>
        <sz val="10"/>
        <rFont val="Arial"/>
        <family val="2"/>
      </rPr>
      <t>0</t>
    </r>
    <r>
      <rPr>
        <sz val="10"/>
        <rFont val="Arial"/>
        <family val="2"/>
      </rPr>
      <t>, ugodivi,  sa zadržavanjem do 10', 230V/300W, u zaštiti IPX4.</t>
    </r>
  </si>
  <si>
    <t>Relejna kutija za paralelni rad do četiri ventilokonvektora na jednom regulatoru s sitnim spojnim i pričvrsnim materijalom, koju čine slijedeći elementi:</t>
  </si>
  <si>
    <t xml:space="preserve">Dobava, montaža i spajanje ugradne svjetiljke bijele boje; Dimenzije svjetiljke:  597X597mm; Izvor: LED moduli velikog svjetlosnog toka; Dimenzija ugradnje:  585X585mm; Ukupni svjetlosni tok  (φ - ne manje od):  3380lm; Ukupna snaga (P - ne više od): 35W; IP, IK zaštita:  40, 10; napajanje 220-240V 50Hz; PMMA optika;  Temperatura boje svjetla (CCT), odziv boje (RA): 4000K, RA&gt;85; komplet sa montažnim i ovjesnim priborom. </t>
  </si>
  <si>
    <t xml:space="preserve">Dobava, montaža i spajanje ugradne svjetiljke bijele boje;  Temperatura boje svjetla (CCT), odziv boje (RA): 4000K, RA&gt;85; sa alu odsijačem; Dimenzije svjetiljke:  240x120mm; Izvor: LED moduli velikog svjetlosnog toka; Dimenzija ugradnje:  220x140mm; Ukupni svjetlosni tok  (φ - ne manje od):  1900lm; Ukupna snaga (P - ne više od): 15W;  IP, IK zaštita:  20, 10;  napajanje 220-240V 50Hz; komplet sa montažnim i ovjesnim priborom. </t>
  </si>
  <si>
    <t>Dobava, montaža i spajanje ugradne svjetiljke bijele boje. Temperatura boje svjetla (CCT), odziv boje (RA): 4000K, RA&gt;85; Dimenzije svjetiljke:  240x90mm; Dimenzija ugradnje:  220x110mm; sa soft light prizmatik optikom; Ukupni svjetlosni tok  (φ - ne manje od):  1800lm; Izvor: LED moduli velikog svjetlosnog toka; Ukupna snaga (P - ne više od): 21W; IP, IK zaštita:  44, 10;  napajanje 220-240V 50Hz; komplet sa montažnim i ovjesnim priborom.</t>
  </si>
  <si>
    <t xml:space="preserve">Dobava, montaža i spajanje nadgradne svjetiljke bijele boje za ugradnju u čiste prostore  Izvor: LED moduli velikog svjetlosnog toka; Temperatura boje svjetla (CCT), odziv boje (RA): 4000K, RA&gt;85; Dimenzije svjetiljke:  597X597mm; sa mikroprizmatik optikom; Ukupni svjetlosni tok  (φ - ne manje od):  5000lm; Ukupna snaga (P - ne više od): 49W; IP, IK zaštita:  65, 10; napajanje 220-240V 50Hz; komplet sa montažnim i ovjesnim priborom.  </t>
  </si>
  <si>
    <t>Dobava, montaža i spajanje nadgradne svjetiljke sa panik modulom autonomije 3h bijele boje za ugradnju u čiste prostore; Izvor: LED moduli velikog svjetlosnog toka; Temperatura boje svjetla (CCT), odziv boje (RA): 4000K, RA&gt;85; sa mikroprizmatik optikom; Predspojna sprava: Strujno upravljiva, s Inverterom i lokalnom baterijom autonomije 3h; Dimenzije svjetiljke:  597X597mm; Ukupni svjetlosni tok  (φ - ne manje od):  5000lm; Ukupna snaga (P - ne više od): 49W; IP, IK zaštita:  65, 10; napajanje 220-240V 50Hz; komplet sa montažnim i ovjesnim priborom.</t>
  </si>
  <si>
    <t>Dobava, montaža i spajanje nadgradne svjetiljke bijele boje za ugradnju u čiste prostore  Izvor: LED moduli velikog svjetlosnog toka; Temperatura boje svjetla (CCT), odziv boje (RA): 4000K, RA&gt;85;  Dimenzije svjetiljke:  285x103mm; Ukupni svjetlosni tok  (φ - ne manje od):  1090lm; Ukupna snaga (P - ne više od): 15W;  IP, IK zaštita:  65, 10; napajanje 220-240V 50Hz; komplet sa montažnim i ovjesnim priborom.</t>
  </si>
  <si>
    <t>Dobava, montaža i spajanje ugradne svetiljke bijele boje za ugradnju u čiste prostore;  Izvor: LED moduli velikog svjetlosnog toka; Temperatura boje svjetla (CCT), odziv boje (RA): 4000K, RA&gt;85; sa mikroprizmatik optikom; Dimenzije svjetiljke:  597X597x112mm; Dimenzija ugradnje:  585x585x120mm; Ukupni svjetlosni tok  (φ - ne manje od):  5000lm; Ukupna snaga (P - ne više od): 49W; IP, IK zaštita:  65, 10; napajanje 220-240V 50Hz; komplet sa montažnim i ovjesnim priborom.</t>
  </si>
  <si>
    <t xml:space="preserve">Dobava, postavljanje i spajanje ugradne LED spot svjetiljke iz aluminija i polikarbonata, orjentabilna u dvije osi (355°, 20°)
Dimenzije: Ø 60mm, h=105mm
Izvor: Visokoefikasni LED modul
Temperatura boje svjetla (CCT): 4000K
Indeks odziva boje (CRI): &gt;85
Ukupni svjetlosni tok (φ):631lm
Blještanje (UGR T;L) prema EN12464:&lt;22
Snaga: 7,8W
Optika: facetirani reflektor sa kontrolom snopa od 38°
IP zaštita: 20
napajanje 220-240V 50Hz; 
komplet sa montažnim i ovjesnim priborom.
</t>
  </si>
  <si>
    <t>Iznad lavaboa u ambulantama</t>
  </si>
  <si>
    <t>Dobava, postavljanje i spajanje nadgradne zidne svjetiljke, 1x14W T5 4000K, zaštite IPX4, s ugrađenom priključnicom s trafoom 230V/230V na desnoj strani, s elektroničkom predspojnom napravom, s polikarbonatnim opalnim difuzorom, s većinom osvjetljenja prema zrcalu. 
napajanje 220-240V 50Hz; 
komplet sa montažnim i ovjesnim priborom.</t>
  </si>
  <si>
    <t>Iznad lavaboa u wc-ima</t>
  </si>
  <si>
    <t xml:space="preserve">Dobava, postavljanje i spajanje nadgradne zidne svjetiljke izrađene od ekstrudiranog anodiziranog aluminijskog profila. 
S opal polikarbonatnim difuzorom, UV stabiliziranim.
S krajnjim poklopcima iz polikarbonata ojačanog s 15% staklenih vlakana.
Dimenzija šxvxd: 588x36x76 mm
S elektroničkom predspojnom napravom (EB).
Održavanje svjetiljke bez upotrebe alata.
Izvor: Jedna T5 fluorescentna cijev, 14W
Temperatura boje svjetla (CCT): 4000K
IP zaštita: 21
napajanje 220-240V 50Hz; 
komplet sa montažnim i ovjesnim priborom.
</t>
  </si>
  <si>
    <t>Iznad lavaboa u tuš-zonama</t>
  </si>
  <si>
    <t>Dobava, postavljanje i spajanje nadgradne zidne svjetiljke, 1x14W T5 4000K, zaštite IPX4, klase II, s elektroničkom predspojnom napravom, s polikarbonatnim opalnim difuzorom, s većinom osvjetljenja prema zrcalu. 
napajanje 220-240V 50Hz; 
komplet sa montažnim i ovjesnim priborom.</t>
  </si>
  <si>
    <t>Iznad sudopera u prostoru za odmor</t>
  </si>
  <si>
    <t>Dobava, postavljanje i spajanje nadgradne zidna svjetiljka izrađena od ekstrudiranog anodiziranog aluminijskog profila. 
S opal polikarbonatnim difuzorom, UV stabiliziranim.
S krajnjim poklopcima iz polikarbonata ojačanog s 15% staklenih vlakana.
Dimenzija šxvxd: 888x36x76 mm
S elektroničkom predspojnom napravom (EB).
Održavanje svjetiljke bez upotrebe alata.
Izvor: Jedna T5 fluorescentna cijev, 21W
Temperatura boje svjetla (CCT): 4000K
IP zaštita: 21
napajanje 220-240V 50Hz; 
komplet sa montažnim i ovjesnim priborom.</t>
  </si>
  <si>
    <t>Iznad radnog pulta u gipsaonici</t>
  </si>
  <si>
    <t>Dobava, postavljanje i spajanje Nadgradna zidna svjetiljka izrađena od ekstrudiranog anodiziranog aluminijskog profila. 
S opal polikarbonatnim difuzorom, UV stabiliziranim.
S krajnjim poklopcima iz polikarbonata ojačanog s 15% staklenih vlakana.
Dimenzija šxvxd: 1188x36x76 mm
S elektroničkom predspojnom napravom (EB).
Održavanje svjetiljke bez upotrebe alata.
Izvor: Jedna T5 fluorescentna cijev, 28W
Temperatura boje svjetla (CCT): 4000K
IP zaštita: 21
napajanje 220-240V 50Hz; 
komplet sa montažnim i ovjesnim priborom.</t>
  </si>
  <si>
    <t>Toplinska podstanica</t>
  </si>
  <si>
    <t>Dobava, postavljanje i spajanje nadgradne svjetiljke  izrađene od polikarbonata, s prizmatičnim polkarbonatnim difuzorom, polikarbonatnim spojnicama difuzora i tijela te s inox kompletom za pričvršćenje. 
Dimenzija šxvxd: 1570x150x95 mm
S elektroničkom predspojnom napravom (EB).
Održavanje svjetiljke bez upotrebe alata.
Izvor: dvije T5 fluorescentne cijevi, 35W
Temperatura boje svjetla (CCT): 4000K
IP zaštita: 65
napajanje 220-240V 50Hz; 
komplet sa montažnim i ovjesnim priborom.</t>
  </si>
  <si>
    <t>Dobava, montaža nadgradnog rasvjetnog tijela protupanične rasvjete, sa mehaničkom zaštitom IP20, kućišta izrađenog od bijelog polikarbonata, leća i odsijač od PC, svjetiljka se koristi za sigurnosnu rasvjetu evakuacijskih puteva,. 220÷240VAC/50Hz napajanje, elektronička predspojna naprava sa vlastitim napajanjem, sa inverterom za nužnu rasvjetu u pripravnom modu rada i hermetički zatvorenom hibridnom (NiMH) baterijom autonomije 3h, bez održavanja, s elektronskom zaštitom protiv potpunog pražnjenja baterije, sukladno normi HRN EN 60598-2-22:2008. Ukupni svjetlosni tok svjetilke min. 340 lm, instalirane max. snage sustava rasvjete 5,2 W.</t>
  </si>
  <si>
    <t xml:space="preserve">Dobava, montaža nadgradnog zidnog rasvjetnog tijela nužne rasvjete, sa jednostrano digitalno printanim pokazivačem smjera "izlaz dolje" dim 100x300mm,  sa mehaničkom zaštitom IP22. Kućište izrađeno od bijelog polikarbonata s transparentnim polikarbonatnim pokrovom, svjetiljka se koristi za označavanje evakuacijskih puteva, prema HRN EN 1838 standardu. Udaljenost uočavanja VD 20m. POWER LEDs, luminancija &gt;200cd/m². 230V/50Hz napajanje, elektronička predspojna, sa inverterom za nužnu rasvjetu u trajnom moda rada i hermetički zatvorenom hibridnom (NiMH) baterijom, bez održavanja, sa sustavom za automatsko punjenje autonomije 3 h, sukladno normi HRN EN 60598-2-22:2008, ukupne instalirane snage sistema rasvjete 2,5W. </t>
  </si>
  <si>
    <t xml:space="preserve">Dobava, montaža nadgradnog zidnog rasvjetnog tijela nužne rasvjete, sa jednostrano digitalno printanim pokazivačem smjera "izlaz dolje" dim 150x300mm, sa mehaničkom zaštitom IP20. Kućište izrađeno od bijelog polikarbonata s transparentnim polikarbonatnim pokrovom, svjetiljka se koristi za označavanje evakuacijskih puteva, prema HRN EN 1838 standardu. Udaljenost uočavanja VD 30m. POWER LEDs, luminancija &gt;200cd/m². 230V/50Hz napajanje, elektronička predspojna, sa inverterom za nužnu rasvjetu u trajnom moda rada i hermetički zatvorenom hibridnom (NiMH) baterijom, bez održavanja, sa sustavom za automatsko punjenje autonomije 3 h, sukladno normi HRN EN 60598-2-22:2008, ukupne instalirane snage sistema rasvjete 2,5W. </t>
  </si>
  <si>
    <t>Dobava, montaža nadgradnog zidnog rasvjetnog tijela nužne rasvjete, sa jednostrano digitalno printanim pokazivačem smjera "izlaz desno" dim 150x300mm, sa mehaničkom zaštitom IP20. Kućište izrađeno od bijelog polikarbonata s transparentnim polikarbonatnim pokrovom, svjetiljka se koristi za označavanje evakuacijskih puteva, prema HRN EN 1838 standardu. Udaljenost uočavanja VD 30m. POWER LEDs, luminancija &gt;200cd/m². 230V/50Hz napajanje, elektronička predspojna, sa inverterom za nužnu rasvjetu u trajnom moda rada i hermetički zatvorenom hibridnom (NiMH) baterijom, bez održavanja, sa sustavom za automatsko punjenje autonomije 3 h, sukladno normi HRN EN 60598-2-22:2008, ukupne instalirane snage sistema rasvjete 2,5W.</t>
  </si>
  <si>
    <t>Tonsko mješalo i pojačalo snage, s 4 linijska ulaza s minimalno jednim ulazom s prioritetom (automatsko okidanje pri detekciji signala na ulazu), snage 8 Ohm 70/100V 200 W, frekv. raspona 50Hz-20KHz +/- 1dB, s odnosom signal/šum min. 60dB/linijski ulaz, s THD &lt;0,5%, s jednim linijskim izlazom, s ventilatorom za hlađenje, sa signalizacijom ulazne i izlazne razine, s termičkom zaštitom, dim. za ugradnju 9,5''/1HE.</t>
  </si>
  <si>
    <t>Media reproduktor s radio prijemnikom za raprodukciju: CD: CD-DA (CD-TEXT), CD-ROM (ISO9660), CD-R, MP3-CD, USB: FAT16 / FAT32
SD/SDHC: FAT16 / FAT32, s BLUETOOTH reprodukcijom s mobilnih uređaja, s IR daljinskim upravljanjem, s programiranom reprodukcijom, nasumičnom "random" reprodukcijom, mogućnošću ponavljanje "repeat", s ugrađenim FM prijemnikom, s ulazom AUX 3,5 mm, s analognim izlazima FM out, CD/USB/SD/BT, dim. cca šxvxd=483x44x347 mm</t>
  </si>
  <si>
    <t xml:space="preserve">Pozivni stolni mikrofon, u izvedba za montažu na stol, omnidirekcionalne  karakteristike; frekv. raspona min. 150Hz-15kHz; osjetljivosti na 1kHz min. 2.2 mV/Pa; kardioidne karakteristike, dim. baze s prekidačem za aktivaciju dimenzija cca 120x160 mm.
</t>
  </si>
  <si>
    <r>
      <t>Zvučnik dvostazni stropni ugradni, okrugli, krem boje, fiv 220 mm, dubina 123 mm, 100V snage 1,5-3-6-10W (prespojivo na sekundaru zvučničkog transformatora), frekv. raspon min. 63Hz-20kHz, osjetljivosti min. 89,2 dB (1W/1m), kuta zračenja kružnog, min. 150</t>
    </r>
    <r>
      <rPr>
        <vertAlign val="superscript"/>
        <sz val="10"/>
        <rFont val="Arial"/>
        <family val="2"/>
      </rPr>
      <t>0.</t>
    </r>
  </si>
  <si>
    <t>Atenuator za zvučničku instalaciju 100 V/30W, ugradni, s 5 stupnjeva regulacije glasnoće.</t>
  </si>
  <si>
    <t>Instalacija satova u hodnicima-čekaonicama odjela OHBP ovisna je od instalacije satova ostatka bolnice i polazi od postojećeg matičnog sata koji je postavljen u ulaznom holu bolnice u info centru.Matični sat je proizvođača PME model DSC 2000.</t>
  </si>
  <si>
    <t>Svi isporučeni satovi moralju biti u potpunosti kompatibilni s navedenim sustavom.</t>
  </si>
  <si>
    <t>Dvostrani sekundni digitalni sat, tip kao PME DS 2022
Digitalni dvostrni sat, sekundni,  dimenzija min 430x130x60mm za montažu na strop, u kompletu sa stropnim nosačem. Visina brojki min. 57mm za optimalnu vidljivost do 25m. Boja brojki crvena na crnoj pozadini. Kučište od profiliranog aluminija eloksirano u prirodnu boju alumnija</t>
  </si>
  <si>
    <t xml:space="preserve">Jednostrani sekundni digitalni sat, tip kao PME DS 2021
Digitalni jednostrani sat, sekundni, dimenzija min 430x130x60mm za montažu na zid, u kompletu s nosačem. Visina brojki min. 57mm za optimalnu vidljivost do 25m. Boja brojki crvena na crnoj pozadini. Kučište od profiliranog aluminija eloksirano u prirodnu boju alumnija.Ugrađuje se u operacijske dvorane.
</t>
  </si>
  <si>
    <t>Digitalna štoperica za OP salu, tip kao PME DS 2043
Digitalni jednostrani sat štoperica, sekundni, dimenzija min 430x130x60mm za montažu na zid. Visina brojki min. 57mm za optimalnu vidljivost do 25m. Boja brojki crvena na crnoj pozadini. Kučište od profiliranog aluminija eloksirano u prirodnu boju alumnija</t>
  </si>
  <si>
    <t>Kontrolna jedinica štoperice za operacijsku sobu, za zidnu ugradnju tip kao PME KOM 
Komandna jedinica sa prekidačima START/STOP/RESET</t>
  </si>
  <si>
    <t xml:space="preserve">Vodovi za povezivanje satova i njihovih upravljačkih komponenti, JH(St)H 1x2x0,8 + 3x1,5mm2, polažu se dijelom u met. kab. kanalima, dijelom na pričvrsnim obujmicama te dijelom u inst. samogasivim cijevima odnosno u inst. cijevima u žljebovima. Obračun po srednjoj cijeni položenog dužnog metra voda bez obzira na način polaganja. </t>
  </si>
  <si>
    <r>
      <t>Predviđeni komunikacijski razdijelnik OHBP  spaja se na postojeću tk infrastrukturu bolnice: postojećim 20'' parnim bakrenim višeparičnim vodom (sačuvanim na odjelu) na tk centralu u objektu ''A'', novim bakrenim višeparičnim vodom na kućnu tk centralu u objektu ''A'' te svjetlovodnim vodom na centralnu server prostoriju u objektu ''E''.</t>
    </r>
    <r>
      <rPr>
        <i/>
        <sz val="10"/>
        <rFont val="Arial"/>
        <family val="2"/>
      </rPr>
      <t xml:space="preserve">
Tk priključnice obrađene su u okviru poglavlja Slopno-priključnička oprema.</t>
    </r>
  </si>
  <si>
    <r>
      <t xml:space="preserve">Komunikacijski razdijelnik </t>
    </r>
    <r>
      <rPr>
        <b/>
        <sz val="10"/>
        <rFont val="Arial"/>
        <family val="2"/>
      </rPr>
      <t>RK</t>
    </r>
    <r>
      <rPr>
        <sz val="10"/>
        <rFont val="Arial"/>
        <family val="2"/>
      </rPr>
      <t>,</t>
    </r>
    <r>
      <rPr>
        <b/>
        <sz val="10"/>
        <rFont val="Arial"/>
        <family val="2"/>
      </rPr>
      <t xml:space="preserve"> </t>
    </r>
    <r>
      <rPr>
        <sz val="10"/>
        <rFont val="Arial"/>
        <family val="2"/>
      </rPr>
      <t>kojeg čine slijedeći 19'' elementi:</t>
    </r>
  </si>
  <si>
    <t>Komplet ''Pig tail'' završeci s optičkim konektorom LC sm 9/125um (duplex), sa svim sastavnim dijelovima.</t>
  </si>
  <si>
    <r>
      <t>Dogradnja postojećeg komunikacijskog razdijelnika u glavnoj server sobi u objektu ''E''</t>
    </r>
    <r>
      <rPr>
        <b/>
        <sz val="10"/>
        <rFont val="Arial"/>
        <family val="2"/>
      </rPr>
      <t xml:space="preserve"> </t>
    </r>
    <r>
      <rPr>
        <sz val="10"/>
        <rFont val="Arial"/>
        <family val="2"/>
      </rPr>
      <t>sa slijedećim 19'' elementima (nuditi opremu isključivo renomiranih proizvođača i to svaku stavku posebno!):</t>
    </r>
  </si>
  <si>
    <t>Proširenje kapaciteta kućne tf centrale proizvođača SIEMENS  tip HIPATH 4000,VERZIJA 3.0, koja je kao postojeća ugrađena OBDB te je u funkciji, te kao takva je nezamjenjiva,za 30 novih analognih priključaka. 
Proširenje izvesti s najmanjim potrebnim brojem modula, s minimalnim neiskorištenim kapacitetom.
Uključen potreban dokup 30 licenci, softverska nadogradnja te programiranje i puštanje u rad opisanog proširenja.</t>
  </si>
  <si>
    <t>Dogradnja glavnog tf razdijelnika u prostoriji kućne tf centrale OBDB u objektu ''A'' komplet s sitnim spojnim i pričvrsnim materijalom što uključuje:</t>
  </si>
  <si>
    <t>- spojna letvica(regleta) za mogućnost priključka 10 parica</t>
  </si>
  <si>
    <t>- spojni vod između korisničkih modula kućne
  tf centrale i primarne strane razdijelnika, 
  JY-(St)Y 50x2x0,6mm, komplet s
  terminiranjem 30'' na obje strane te zaštitni 
  podni/zidni metalni kanal s poklopcem.</t>
  </si>
  <si>
    <t>Distribucijsko pojačalo 47-862 MHz, 30-37 dB, 110 dBuV, 230 V, nadgradno (ugrađuje se iznad spuštenog stropa).</t>
  </si>
  <si>
    <t>Razdijelnik trograni, 5-862 MHz, s razdijelnim gušenjem 6 dB.</t>
  </si>
  <si>
    <t>Odcjepnik:</t>
  </si>
  <si>
    <t>Četverograni, s odcjep. gušenjem 20 dB</t>
  </si>
  <si>
    <t>Četverograni, s odcjep. gušenjem 16 dB</t>
  </si>
  <si>
    <t>Dvograni, s odcjep. gušenjem 16 dB</t>
  </si>
  <si>
    <t>Dvograni, s odcjep. gušenjem 12 dB</t>
  </si>
  <si>
    <t xml:space="preserve">COAX kabel 75 Ohm  (kabel grana - između pojačala i razdijelnika te odcjepnika odnosno kabel korisničkih ogranaka - između odcjepnika i priključnica).  Polaže se dijelom u met. kab. kanalima, dijelom na pričvrsnim obujmicama te dijelom u inst. samogasivim cijevima u GK zidovima odnosno u inst. cijevima u žljebovima. Obračun po srednjoj cijeni položenog dužnog metra voda bez obzira na način polaganja. 
</t>
  </si>
  <si>
    <r>
      <t xml:space="preserve">Napomene: 
Vodovi portafonskog sustava predviđeni su za eventualnu nadogradnju s video opcijom pa će se izvesti kao e-bus 5-žilni sustav usponske kolone bez posebnih pozivnih vodova. 
</t>
    </r>
    <r>
      <rPr>
        <i/>
        <sz val="10"/>
        <rFont val="Arial"/>
        <family val="2"/>
      </rPr>
      <t xml:space="preserve">
</t>
    </r>
  </si>
  <si>
    <t xml:space="preserve"> - kom 1/ modula mikrofona/zvučnika,</t>
  </si>
  <si>
    <t xml:space="preserve"> - kom 1/modula pozivnog tipkala za jednog 
   korisnika,</t>
  </si>
  <si>
    <t xml:space="preserve"> - kom 1x ugradne kutije,</t>
  </si>
  <si>
    <t>-  kom1x kućišta.</t>
  </si>
  <si>
    <t xml:space="preserve"> - kom 1x slušalice odnosno integralnog 
   mikrofona/zvučnika,</t>
  </si>
  <si>
    <t xml:space="preserve"> - kom 1x tipkala za otvaranje ulaznih kliznih 
   automatskih vrata,</t>
  </si>
  <si>
    <t xml:space="preserve"> - kom 1x tipkala za ostvarenje komunikacije s 
    osobom pred vratima,</t>
  </si>
  <si>
    <t xml:space="preserve"> - kom 1x kućišta.</t>
  </si>
  <si>
    <r>
      <t xml:space="preserve">Elektronički bešumni bistabilni relej za ugradnju u zidnu svjetiljku iznad subakutnog odnosno izolacijskog kreveta, 250VAC/10A 1xNO, dim. dxšxv 85x40x28 mm, za upravljanje direktnim osvjetljenjem preko tipkala na zidu s obje strane uzglavlja kreveta. 
S ugrađenim trafoom za odvajanje upravljačkog kruga i kruga svjetiljke.
</t>
    </r>
    <r>
      <rPr>
        <sz val="10"/>
        <rFont val="Arial"/>
        <family val="2"/>
      </rPr>
      <t xml:space="preserve">
</t>
    </r>
  </si>
  <si>
    <r>
      <t xml:space="preserve">Predviđene dvije vatrodojavne petlje spajaju se na postojeću vatrodojavnu centralu "A" bloka bolnice, smještenu u zoni prijemnog pulta.
</t>
    </r>
    <r>
      <rPr>
        <b/>
        <i/>
        <sz val="10"/>
        <rFont val="Arial"/>
        <family val="2"/>
      </rPr>
      <t>Navedena oprema nema alternative zbog izričitog zahtjeva za kompatibilnost s opremom postojećeg vtd sustava bolnice.Dio opreme se u pripremnoj fazi demontira,skladišti, te ugrađuje nakon rekonstrukcije  predmetnih prostora.</t>
    </r>
  </si>
  <si>
    <t>Postojeći (prethodno demontirani)</t>
  </si>
  <si>
    <t>Postojeća (prethodno demontirana)</t>
  </si>
  <si>
    <t>Postojeći (prethodno demontirani), s bezpotencijalnim kontaktom 1xCO 230V/0,5A.</t>
  </si>
  <si>
    <t>Modul LIB-600 za proširenje postojeće vdc "A" tipa AM6000, s četiri dodatne adresabilne petlje, proizvođača Notifier.</t>
  </si>
  <si>
    <t>Preprogramiranje postojeće  VDC ''A'' tip AM6000 nakon uvođenja u sustav novog modula proširenja, uključivo sva potrebna prethodna ispitivanja. Programsko namještanje i usklađivanje parametara pojedinih adresabilnih elemenata, kao i svo potrebno programiranje i parametriranje vdc u svrhu: upravljanja novouvedenim pp zaklopkama (12 kom.), upravljanja 2 kr. pp vratima (4 kom.), upravljanja automatskim kliznim vratima (6 kom.), upravljanja okidnim sklopovima u ee razdijelnicima (7 kom.). Potrebna doobuka osoblja koje prima dograđeni vtd sustav.</t>
  </si>
  <si>
    <r>
      <t xml:space="preserve">Vatrootpornim jastucima </t>
    </r>
    <r>
      <rPr>
        <sz val="10"/>
        <rFont val="Arial"/>
        <family val="2"/>
      </rPr>
      <t xml:space="preserve"> dim. cca 200x100x30 mm</t>
    </r>
    <r>
      <rPr>
        <sz val="10"/>
        <color indexed="10"/>
        <rFont val="Arial"/>
        <family val="2"/>
      </rPr>
      <t xml:space="preserve"> </t>
    </r>
    <r>
      <rPr>
        <sz val="10"/>
        <rFont val="Arial"/>
        <family val="2"/>
      </rPr>
      <t xml:space="preserve"> po prijelazu i vatrootpornom pjenom proizvod</t>
    </r>
    <r>
      <rPr>
        <sz val="10"/>
        <rFont val="Arial"/>
        <family val="2"/>
      </rPr>
      <t xml:space="preserve"> preostalih manjih međuprostora - za prijelaze s većim brojem kabela. Uključeno upasivanje oko kabelskih kanala.</t>
    </r>
  </si>
  <si>
    <r>
      <t xml:space="preserve">Vatrootpornom pjenom </t>
    </r>
    <r>
      <rPr>
        <sz val="10"/>
        <rFont val="Arial"/>
        <family val="2"/>
      </rPr>
      <t>- za manje cilindrične prijelaze s prolazom do pet kabela promjera do 20mm svaki ili ekvivalentnim presjekom.</t>
    </r>
  </si>
  <si>
    <t>Rekapitulacija elektroinstalacija:</t>
  </si>
  <si>
    <t>Radovi demontaže zatečenih instalacija i opreme, osiguranje funkcioniranja dijela postojećih instalacija i opreme - ukupno:</t>
  </si>
  <si>
    <t>- za te radove Izvoditelj može zaračunati do 6% manipulativnih troškova na iznos 
    računa, ukoliko ih izvodi podizvoditelj, ako Ugovorom nije drugačije određeno.</t>
  </si>
  <si>
    <t>Brušenje, popravak i izravnavanje korekturnim mortom svih betonskih površina gdje se beton ne žbuka. Obračun po m2.</t>
  </si>
  <si>
    <t>Izvedba sloja zvučne izolacije podova  polaganjem ploča tvrdog ekstrudiranog polistirena debljine 2 cm ispod plivajućeg poda od estriha. U stavku je uključeno polaganje dvostrukog zaštitnog sloja PE folije debljine 0,15 mm slobodno položene iznad ploča s preklopom od 20 cm. Uz zidove se postavlja folija za razdvajanje estriha. Izolacijske ploče moraju imati  odobrenje LBD 1a. Uključen sav rad i materijal. Obračun po m2.</t>
  </si>
  <si>
    <t>Izrada hidroizolacije sanitarnih grupa s jednokomponentnom polutekućom hidroizolacijom. U cijenu uključena ugradnja mrežice.</t>
  </si>
  <si>
    <t>Dobava i ugradnja vanjske prozorske klupice dim 32x5 cm. Kamen kao postojeći. Ugradnja u cem. mort, sljubnice zapuniti trajnoelastičnim brtvilom/ljepilom  za kamen. Obrada kao postojeće. Obračun po m' postavljene klupice.</t>
  </si>
  <si>
    <r>
      <t xml:space="preserve">POSTAVLJANJE KERAMIKE - opći uvjeti.  Pločice moraju zadovoljavati visoke sanitarno-higijenske zahtijeve sa velikom otpornosti na kemikalije, udarce, habanje, otporni na zamrzavanje kao i na  izloženost suncu sa visokim stupnjem protukliznosti. Te otporni na mrlje i na mehanička oštećenja. Pločice ljepiti na ravnu i pripremljenu podlogu, uz prethodni namaz dvokomponentnim epoksidnim temeljnim prijanjajućim premazom. Uporabiti dvokomponentno visokokvalitetno poliuretansko kiselootporno i vodonepropusno ljepilo. Fuge širne 2 mm, zapunjuju se dvokomponentnom kiselootpornom epoksidnom masom za fugiranje. </t>
    </r>
    <r>
      <rPr>
        <sz val="10"/>
        <rFont val="Arial"/>
        <family val="2"/>
      </rPr>
      <t xml:space="preserve">Svi sudari na bridovima zidova i završeci opločenja moraju biti izvedeni s rubnim pločicama. Kod polaganja ovih podova treba naročito paziti da se pod izvede u padu prema podnim sifonima u onim prostorijama gdje su sifoni predviđeni. </t>
    </r>
  </si>
  <si>
    <r>
      <t>U cijenu svih stavki je uračunato čišćenje svih keramičkih površina koje se ugrađuju. Obračun po m2 izvedenog opločenja, bez obzira na veličinu prostorija ili visinu opločenja.</t>
    </r>
    <r>
      <rPr>
        <sz val="10"/>
        <color indexed="10"/>
        <rFont val="Arial"/>
        <family val="2"/>
      </rPr>
      <t xml:space="preserve"> </t>
    </r>
  </si>
  <si>
    <t>Dobava i oblaganje podova sanitarija keramičkim gres pločicama. Pločice prve klase, dim. 20x20 cm, duplo prešane, mat pločice, protukliznosti R 10, debljine min 9,5 mm. Pločice otporne na kemikalije, na zamrzavanje kao i na izloženost suncu. Otpornost na mrlje i na mehanička oštećenja.</t>
  </si>
  <si>
    <t xml:space="preserve">u trakama širine min 180 cm, trajno </t>
  </si>
  <si>
    <t>- širina role : min. 180 cm</t>
  </si>
  <si>
    <t>UKUPNO ČISTI PROSTORI:</t>
  </si>
  <si>
    <t>Prije davanja ponude po ovoj tehničkoj dokumentaciji svim ponuditeljima, odnosno potencijalnim Izvoditeljimam preporuča se prethodno upoznati s građevinom koja se uređuje, načinom i mogućnosti pristupa, raspoloživom projektnom dokumentacijom i uvjetima rada.</t>
  </si>
  <si>
    <t>Dobava i ugradnja aluminijske zaokružnice za zaobljeni završetak podova od linoleuma. Zaokružnica se pričvršćuje za zidove od gipskartonskih ploča s urezivanjem vanjske ploče ili se postavlja u pripremljene žlijebove na AB zidovima. Ugradnja prema detalju i uputama projektanta. Obračun po m' postavljene zaokružnice.</t>
  </si>
  <si>
    <t>Polaganje kabela se izvodi na odg. Ijestvičastim trasama i kabelskim policama.Kabelske police trebaju biti položene što više ravnomjernije, s potrebnim brojem konzola i nosača, zavisno o širini i nosivosti trase.Povezivanje elemenata trase izvesti odg. tvorničkim tipskim elementima.Za slučaj da se elementi povezivanja rade na licu mjesta tada moraju biti iste kakvoće kao tvornički proizvodi. Kabelske trase-police mogu se rezati na punim dijelovima. Poslije rezanja potrebno je iste površine obraditi i premazati odg. zaštitnim sredstvima.Elemente trase treba kvalitetno povezati glede vodljivosti odnosno izjednačenja potencijala.Maksimalni razmak između nosača kabelskih trasa mora biti u okviru preporučenih granica od strane proizvođača, kako ne bi došlo do deformacije istih.U čistim prostorima kabelske police traba izvesti tako da se onemogući skupljanja prašine, a tamo gdje to nije moguće treba postaviti poklopce.Kabeli većih presjeka spajaju se odg. kabelskim glavama, pri tome koristiti odg. alat koji sprečava deformaciju i oštećenje kabela.Upravljački kabeli i kabeli manjih presjeka spajaju se izravno na rednu stezaljku ili .sl. Vodiči moraju biti položeni što ravnije.Križanje i upetljavanje kabela nije dozvoljeno.Prije spajanje kabela potrebno je provjeriti dali je kabel korektno položen.Treba obratiti pažnju na ispravnost obilježavanja kabela. Svaka naknadna korekcija faze glede smjera vrtnje treba biti izvedena na priključnim kutijama.Svi rezervni kabeli trebaju biti priključeni na odg. redne stezaljke i uzemijeni na oba kraja.Samo jedan vodič se spaja na odg. jednu rednu stezalju. Za slučaj spajanja više paralelnih vodiča koristiti odg. nove redne stezaljke i spojnike-premosnike.Uvodnice trebaju biti uglavnom nemetalne da bi se sprečila pojava lutajućih struja. Kod uvoda kabela u opremu (aparati, raz. ormari, raz. kutije i sl.) obvezatno zadržati stupanj mehaničke zaštite predmetne opreme.Neiskorišteni kabelske ulaze obvezatno zabrtviti odg. vijčanim čepovima ili sl., a pri tome poštivati odg. stupanj mehaničke zaštite.Na mjestima gdje se očekuje povećano zagrijavanja treba koristiti odg. uvodnice i izolacijske materijale koji su otporni na povećanu temperaturu (više od 105°C).Svi kabeli biti će označeni odg. neljepivim kabelskim vrpcama i to na oba kraja.Vodovi energetskih kabela trebaju biti odg. boje. Isto se odnosi i na spojnice i priključne stezaljke.Vodiči upravljačkih, kontrolnih i signalnih kabela trebaju se označiti kod svakog priključnog mjesta prema pripadajučim crtežima i tablicama.</t>
  </si>
  <si>
    <t>Prije početka radova treba odrediti točnu trasu kabela, a tek onda početi s polaganjem kabela i izvođenjem instalacija. Kod tog treba paziti na propisani razmak u odnosu na druge objekte odnosno instalacije.Sav korišteni materijal kod izvođenja instalacija mora odgovarati postojećim propisima i standardima, kao i popisu u troškovniku.Izvoditelj radova mora prilikom tehničkog prijema objekta dostaviti sve potrebne dokaze kvalitete izvedenih radova i ugrađenog materijala, te izvedbenu dokumentaciju.Tijekom izvođenja radova izvoditelj je dužan da sva nastala odstupanja trasa od onih predviđenih projektom unese u projekt, a po završetku radova treba predati Investitoru projekt stvarno izvedenog stanja.Ako troškovnikom i tehničkim opisom nije drugačije predviđeno narudžba materijala obuhvaća isporuku pripadajućeg materijala i proizvoda uključujući istovar, skladištenje i otpremu do mjesta ugradnje.Za sav ugrađeni materijal i proizvode treba osigurati i priložiti atest o ispravnosti i kvaliteti, od ovlaštene organizacije.Investitoru stoji na raspolaganju da ograniči, proširi ili potpuno ukine pojedine pozicije.Ako drugačije nije dogovoreno, izvoditelj treba, bez posebnih zahtjeva, čistiti svoje radno mjesto.Izvoditelj mora u tijeku gradnje iz radilišta odvesti svu građevinsku šutu, sav otpadni materijal i nepotrebne uređaje.Pri izvođenju radova izvoditelj je dužan voditi računa o već izvedenim radovima na objektu,poglavito radovima ostalih struka, Rušenje i siječenje čelicnih armirano betonskih greda i stupova ne smije se vršiti bez znanja i odobrenja nadzornog organa za ove radove.Svaki izvoditelj ima pravo izbora kome će dati ispitati kvalitetu i funkcionalnost, no to svakako mora biti ovlaštena organizacija. Troškove ispitivanja snosi Izvođač.</t>
  </si>
  <si>
    <t>OPĆI TEHNIČKI UVJETI</t>
  </si>
  <si>
    <t>Kabeli promjera do 40mm polažu se ručno. Veći kabeli polažu se uz pomoć motovitla, koje ima kontrolirano natezanje i s kojim rukuje ovlaštena osoba.Putevi kabelskih trase su odabrani tako da ne smetaju drugim instalacijama i da nema rizika od oštećenja. Kabeli moraju biti položeni u definirane trase. U slučaju odstupanja od projektirane trase polaganja obvezatno se mora dobiti odobrenje.Kod skladištenja i rukovanja kabelima obvezatno se pridržavati uputa proizvođača. Time će se izbjeći eventualna oštečenja kabela za vrijeme velike hladnoće. Temperatura kabela spremnog za polaganje i ambijet gdje se polaže treba biti temperature oko 5°C.Također treba paziti da ne dolazi do nedozvoljenog savijanja i uvijanja kabela glede oštećenja izolacije. U slučaju eventualnog oštećenja obvezatno obavjestiti odgovornu osobu nadzora.Savijanje kabela ne smije biti veće nego što to dozvoljava proizvođač kabela.Kao pomagala kod polaganju kabela može se koristiti alat koji je proizveden za tu svrhu.Nakon presjecanja kabela krajeve kabela obvezatno zapečatiti glede vlažnosti odg. kebelskom navlakom.Kabeli moraju biti položeni u cjelosti, osim ako je dužina polaganja veća od tvorničke dužine kabela na bubnju.Tamo gdje kabeli prolaze kroz podove ili sl. trebaju biti mehanički zaštićeni polaganjem u odg. cijevi ili kanale.Tamo gdje kabeli prolaze kroz plinske, prašnjave ili požarne barijere, zatim kroz prostore s nadtlakom ili kroz prostore s zonama opasnosti i sl., obvezatno se moraju zabrtviti navedeni prolazi odgovarajuceim zaštitnim sredstvima.Svaki kabel treba biti položen tako da ne dolazi do dodatnog i nedozvoljenjog naprezanja na priključnim mjestima (redne stezaljke opreme i sl.).Za smanjenje el. smetnji potrebno je da elektronski i signalni vodiči budu odvojeno položeni. Razmak između paralelno položenih vodova ne smjije biti manji od 300 mm. Križanje kabela izbjegavati. Za slučaj križanja kabela obvezatno to izvesti pod pravim kutem.</t>
  </si>
  <si>
    <t xml:space="preserve">Za sve stavke troškovnika u kojima nije posebno navedeno, podrazumjeva se:
- nabava, doprema do gradilišta, eventualno skladištenje te ugradnja specificiranog materijala, odnosno sklopa ili uređaja, uključujući sve potrebne operacije do pune funkcionalnosti
- izrada svih pomoćnih građevinsko-obrtničkih radova na svim podlogama koja uključuju: izrada utora za vodove, zaštitne cijevi, izradu udubljenja za sve tipove razdjeljnika, razvodnih i ostalih kutija, mikroinstalacijskih elemenata i svjetiljki,izrade proboje zidova,ploča,greda,kao i građevinska sanacija zapunjanja šupljina demontirane opreme, 
-sav potrebni sitni nespecificirani spojni i montažni materijal (vijci, tiple, obujmice, spojnice za PVC cijevi, nosači kabelskih vodova, vezice, gips, razvodne kutije i sl.)                                                                                        - sitni spojni, pričvrsni i ostali materijal (za sve tri sekcije razvodnih ormara,relejne kutije,spojne kutije slabe struje i sl.),što uključuje:ožičenje svih presjeka uključivo tuljci i stopice,perf. plastični kanali,N i PE sabirnice s N-oznakama,tropolne sabirnice L1,L2,L3 16 A s bočnim poklopcima,redne stezaljke svih presjeka s numeracijom i krajnjim držačima,montažne DIN šine,PVC vezice, vijci i sl.,označne tiskane naljepnice (upozorenja, elemenata, krugova),tiskana jednopolna shema izvedenog stanja u PVC džepu na vratima                                                                                                                                             -sva potrebna električna spajanja do pune funkcionalnosti uključujući sav spojni i montažni materijal (izolirane stopice i tuljci, Cu/Sn stopice, vijci, RTV/Sat konektori 7-11 mm, PVC cijevi svih vrsta, izolir trake, epoksi smole za vanjsku i eventualno unutarnju rasvjetu i termiku, bitumenski premazi i sl.
- svi pripadni pripremni odnosno završni radovi uključujući čišćenja, odnošenja viška i zaostalog materijala.
Instalacije moraju biti izvedene u skladu sa važećim hrvatskim pravilnicima i normama. Sva oprema mora biti certificirana od strane mjerodavnih hrvatskih pravnih subjekata i mora imati prateću dokumentaciju na  hrvatskom jeziku.Izvoditelj radova dužan je po završetku radova dostaviti Investitoru upute za rukovanje i održavanje instalacija i uređaja,jamstvene listove te izjave o svojstvima, sve navedeno na hrvatskom jeziku.                                                                                      </t>
  </si>
  <si>
    <t>Dobava , doprema i ugradnja kromiranog ispusnog zidnog ventila na navoj DN 15(1/2”), s protustrujnom zaklopkom za instalacije s pitkom vodom
 Obračun po komplet ugrađenom ventilu sa svim potrebnim spojnim i brtvećim materijalom i radom i potrebnim građevinskim radom (uštemavanje zida i zatvaranje preostalih oštećenja ako je potrebno) u funkcionalnom stanju.
NO15  NP16</t>
  </si>
  <si>
    <t xml:space="preserve">Dobava , doprema i ugradnja kuglastog ventila na navoj za instalacije s pitkom vodom
 Obračun po komplet ugrađenom ventilu sa svim potrebnim spojnim i brtvećim materijalom i radom i potrebnim građevinskim radom (uštemavanje zida i zatvaranje preostalih oštećenja ako je potrebno) u funkcionalnom stanju.
</t>
  </si>
  <si>
    <t>NO40   NP16</t>
  </si>
  <si>
    <t>NO32   NP16</t>
  </si>
  <si>
    <t>NO25   NP16</t>
  </si>
  <si>
    <t>NO20   NP16</t>
  </si>
  <si>
    <t>NO15   NP16</t>
  </si>
  <si>
    <t>Ispitivanje kompletne vodovodne mreže na protočnost i vodonepropusnost pod 1,5 NP. NP (nazivni pritisak) je 10 Bar. Vrijeme trajanja tlačne probe je min. 2 sata. Za vrijeme trajanja tlačne probe ne smije biti propuštanja na spojevima i pada tlaka na manometru. Prilikom ispitivanja u svemu postupiti prema pravilima struke i uputama proizvođača. Tlačnu probu interne instalacije preuzima nadzorni inženjer. Obračunati po dužnom metru ugrađenog cjevovoda</t>
  </si>
  <si>
    <t>Dezinfekcija kompletne nove vodovodne mreže otopinom klora (30 mg/lit) u vremenu od min. 6 sati te ispiranje čistom  vodovodnom vodom. Provođenje dezinfekcije  vrši se po uputi nadležnog sanitarnog  Inspektora koji prisustvuje postupku, odobrava  dezinficijens, te izdaje pozitivni atest po  provedenom zapisniku. Obračunati po dužnom  metru ugrađenog cjevovoda</t>
  </si>
  <si>
    <t>Laboratorijska analiza bakteriološke kvalitete vode za piće na potrošnim mjestima po odabiru   Zavoda za javno zdravstvo ili neke druge ovlaštene ustanove uz izdavanje  pozitivnog atesta 
Analizi vode se pristupa nakon provedene dezinfekcije kompletne vodovodne mreže i ispiranja iste.</t>
  </si>
  <si>
    <t>Dobava , doprema i ugradnja čeličnih pocinčanih cijevi za mokri hidrantski razvod, uključivo spojne i fazonske  komade, čvrste točke, pocinčani nosači za cijevi ili obujmice i brtvilo s atestom za pitku  vodu, te umetak od pluta ili gume. Čelične cijevi zaštititi temeljnim premazom primerom  i crvenim zaštitnim lakom u dva sloja. 
Sve fitinge i fazonske komade potrebne za kvalitetnu ugradnju cijevi izvoditelj će ubrojiti u cijenu cijevi. Prilikom ugradnje pridržavati se uputa proizvođača. Obračun po m' ugrađene cijevi sa svim potrebnim spojnim, pričvrsnim i brtvećim materijalom, i potrebnim građevinskim radom do potpune funkcionalnosti.</t>
  </si>
  <si>
    <t>Dezinfekcija kompletne nove hidrantske mreže otopinom klora (min. 30 mg/lit) u vremenu od min. 6 sati te ispiranje čistom  vodovodnom vodom. Provođenje dezinfekcije  vrši se po uputi nadležnog sanitarnog  Inspektora koji prisustvuje postupku, odobrava  dezinficijens, te izdaje pozitivni atest po  provedenom zapisniku. Obračunati po dužnom  metru ugrađenog cjevovoda</t>
  </si>
  <si>
    <t>Izvedba priključka odvodnje na postojeće vertikale i ogranke, kako je predviđeno projektom vodovoda i odvodnje. 
U cijenu uključiti dobavu i ugradnju sve potrebne opreme sa spojnim i pričvrsnim  materijalom, te sve potrebne predradnje.
NO 110</t>
  </si>
  <si>
    <t xml:space="preserve">Dobava, doprema i ugradnja niskošumnih odvodnih cijevi i spojnih dijelova s naglavkom i brtvom za izvedbu horizontalne i vertikalne odvodnje unutar objekta. Cijevi i spojni dijelovi spajaju se prema uputama proizvođača. Cijevi se polažu u instalacijski kanal, zidne usjeke i proboje kao i u spuštene stropove građevine. 
</t>
  </si>
  <si>
    <t xml:space="preserve">Cijevni sustav se pri montaži osigurava posebnim metalnim obujmicama s obloženom profiliranom gumom koje sprječavaju prijenos vibracija i smanjuju prijenos buke. Obujmice se koriste kao čvrste i klizne točke sustava a učvršćuju se pomoću vijka i tiple. Čvrste točke sustava montiraju se na spojnim dijelovima a klizne na cijevima zbog omogućavanja slobodnog gibanja cijevi i smanjenja prijenosa buke. Akustična svojstva niskošumnog cijevnog sustava trebaju biti potvrđena provedenim mjerenjima u ovlaštenom institutu. </t>
  </si>
  <si>
    <t xml:space="preserve">Kod dopreme cijevnog sustava na gradilište izvođač je obavezan nadzornom inženjeru priložiti važeću atestnu dokumentaciju sukladno važećim normama izdanu od strane akreditirane institucije u RH kao i izvještaj  o akustičnim svojstvima izdan od strane ovlaštenog  ispitnog laboratorija.   </t>
  </si>
  <si>
    <t xml:space="preserve">Fazonski komadi se ne obračunavaju posebno nego se uključuju u metražu instalacije. Obračun se vrši po m' kompletno montirane cijevi zajedno sa svim potrebnim spojnim, brtvenim i ovjesnim materijalom i radom u funkcionalnom stanju. </t>
  </si>
  <si>
    <t>OPĆI UVJETI</t>
  </si>
  <si>
    <t>Dobava , doprema i ugradnja odsisne operacijske rešetke namijenjene za zidnu ugradnju u prostore s posebnim zahtjevima čistoće (operacijske dvorane), izrađena od INOX-a, lice mrežice izrađeno od fino tkane INOX mrežice, s filterom klase G4 i sa regulacijskom zaklopkom sa stražnje strane koja je lakirana u crno RAL9005</t>
  </si>
  <si>
    <t>Stavka uključuje sav potrebni spojni i pričvrsni materijal
Dimenzija 325 x 225 mm</t>
  </si>
  <si>
    <t>Priključci za kontrolu zapunjenosti filtera na kućištu, 
Kućište s horizontalnim cilindričnim priključkom na kojemu je ugrađen plastični regulator protoka zraka s mjehom od poliuretana.
Istrujna ploča izrađena nehrđajućeg čelika AISI 304, vanjske dimenzije istrujnih ploča tvornički su prilagođene dimenzijama priključne kutije, zamjena filtera se obavlja s donje (čiste) strane kućišta, po skidanju istrujne ploče.Stavka uključuje sav potrebni spojni i pričvrsni materijal</t>
  </si>
  <si>
    <t>400x16 (H13)</t>
  </si>
  <si>
    <t>600x24 (H13)</t>
  </si>
  <si>
    <t>Dobava , doprema i ugradnja ravnih okruglih vent.  kanala izrađenih iz pocinčanog lima,  uključujući učvršćenja i spojeve (spiro cijevi),  uključivo koljena, prijelaze, T-komade itd i  izolaciju s parnom branom debljine 13 mm za sve tlačne i odsisne  vodove. Dimenzije:</t>
  </si>
  <si>
    <t>Dobava , doprema i ugradnja ugaonih ventilacijskih  kanala iz pocinčanog lima, uključujući  prijelazne komade, učvršćenja, koljena, račve  sav spojni i brtveni materijal, prirubnice,  vijke, matice, sidrene vijke, čelične, tiplove,  navojne šipke, pop-zakovice, traku za brtvljenje itd. Nakon  izrade čelične elemente antikorozivno zaštititi  i premazati s dva sloja lak boje. 
U cijenu uključiti meko lemljenje spojeva  odisnih kanala prema potrebi, izradu sifona na  početku vertikale, potreban broj  revizionih otvora za čišćenje.
Uključiti izradu potrebnog broja sifona na  početku vertikala, 
 Debljina lima  za različite dimenzije kanala –  vidi Tehničke uvjete izvođenja</t>
  </si>
  <si>
    <t xml:space="preserve">Dobava , doprema i ugradnja fleksibilnih cijevi za  ventilaciju toplinski izoliranih s 25 mm  staklene vune, prekrite s aluminij/poliester  folijom, sa sposobnošću prigušivanja zvuka.
Cijevi predviđene za povezivanje  ventilacijskih kanala i distribucijskih  elemenata, uključujući spojni i materijal za  pričvršćivanje.
</t>
  </si>
  <si>
    <t>Dobava , doprema i ugradnja toplinske izolacije kanala fleksibilnim pločama u jednom sloju, od spužvastog materijala na bazi sintetičkog kaučuka (elastomer), zatvorene ćelijaste strukture i pokrovom od polietilenske folije. Minimalnih tehničkih karakteristika:</t>
  </si>
  <si>
    <t>U stavku je uključen sav potreban spojni materijal (čistač i ljepilo ),  i dio na odrezivanje.</t>
  </si>
  <si>
    <t>Dobava , doprema i ugradnja protupožarne zaklopke namjenjene automatskom zatvaranju požarnih zona u sustavima ventilacije i klimatizacije. Klasa otpornosti K90, prikladna za ugradnju u okrugli kanal.
Zaklopka treba biti opremljena s termoosjetnikom (72°C) i elektromotornim pogonom (230V) s pripadajućim krajnim sklopkama za indikaciju položaja zaklopke (otvoreno/zatvoreno) i automatskim zatvaranjem pri prekidu napajanja. 
Minimalnih tehničkih karakteristika:
 treba biti  ispitana na vatrootporna svojstva u skladu s EN 1366-2. 
treba imati izjavu o svojstvima proizvoda i oznaku CE. ispunjavati sve zahtjeve norme EN 15650.
treba biti klasificirana sukladno normi EN 13501-3.
 Propuštanje zraka zatvorene lopatice treba biti skladu je s normom EN 1751, minimalna klasa 2. 
Propuštanje zraka u kućištu treba biti u skladu s normom EN 1751, klasa B. 
Treba imati mogućnost spajanja na centralni nadzor.</t>
  </si>
  <si>
    <t>Ø100</t>
  </si>
  <si>
    <t>Dobava , doprema i ugradnja protupožarne zaklopke namjenjene automatskom zatvaranju požarnih zona u sustavima ventilacije i klimatizacije. Klasa otpornosti K90, prikladna za ugradnju u ugaoni kanal.
Zaklopka treba biti opremljena s termoosjetnikom (72°C) i elektromotornim pogonom (230V) s pripadajućim krajnim sklopkama za indikaciju položaja zaklopke (otvoreno/zatvoreno) i automatskim zatvaranjem pri prekidu napajanja. 
Minimalnih tehničkih karakteristika:
 treba biti  ispitana na vatrootporna svojstva u skladu s EN 1366-2. 
treba imati izjavu o svojstvima proizvoda i oznaku CE. ispunjavati sve zahtjeve norme EN 15650.
treba biti klasificirana sukladno normi EN 13501-3.
 Propuštanje zraka zatvorene lopatice treba biti skladu je s normom EN 1751, minimalna klasa 2. 
Propuštanje zraka u kućištu treba biti u skladu s normom EN 1751, klasa B. 
Treba imati mogućnost spajanja na centralni nadzor.</t>
  </si>
  <si>
    <t xml:space="preserve">Minimalne tehničke karakteristike protupožarne zaklopke dokazuju se navedenim normama ili jednakovrijednim dokumentom, kojim ponuditelj dokazuje svojstva zaklopke. Dokumenti koji se priznaju kao jednakovrijedni dokumenti su: ili izvješće o testiranju od tijela za ocjenu sukladnosti  ili potvrda koju izdaje takvo tijelo ili tehnička dokumentacija proizvođača iz koje je vidljivo da se radi o protupožarnoj zaklopki, a sve kao dokazno sredstvo sukladnosti sa zahtjevima i kriterijima projektiranog rješenja, sukladno članku 270. ZJN 2016 za tijela osnovanim u drugim državama članicama. </t>
  </si>
  <si>
    <t>1300x500</t>
  </si>
  <si>
    <t>600x200</t>
  </si>
  <si>
    <t>300x250</t>
  </si>
  <si>
    <t>Dobava , doprema i ugradnja regulatora protoka bez pomoćne energije, predviđen za ugradnju unutar okruglog kanala. Regulator treba imati mogućnost namještnja potrebite količine zraka uz pomoć samoosiguravajućeg vijka i tvornički baždarene skale za regulaciju.Nepropusnost treba biti osigurana posebnom brtvom izrađenom iz umjetnih materijala. Za regulator nije potrebno predvidjeti revizioni otvor, jer konstrukcija treba biti izvedena bez potrebe za periodičnim održavanjem. Materijal izrade trebaju biti umjetni matrijali bez sadržaja silikona, 
Minimalnih tehničkih karakteristika:
tolerancija regulirane količine zrakaje u granicama +/- 10% u području ukupnog tlaka između 30 i 300 Pa.</t>
  </si>
  <si>
    <t xml:space="preserve"> Ø100</t>
  </si>
  <si>
    <t xml:space="preserve"> Ø125</t>
  </si>
  <si>
    <t xml:space="preserve"> Ø160</t>
  </si>
  <si>
    <t xml:space="preserve"> Ø200</t>
  </si>
  <si>
    <t xml:space="preserve"> Ø250</t>
  </si>
  <si>
    <t>Dobava , doprema i ugradnja regulatora volumnog protoka bez pomoćne energije,  za priključak na kanal, za primjenu u tlačnim i odsisnim zračnim sustavima sa konstantnim i promjenjivim protokom zraka.
Minimalnih tehničkih karakteristika:
 dozvoljen diferencijalni tlak 50-1000 Pa, 
dozvoljena temperatura 0-50°C,
 za korištenje u kanalima s brzinom zraka 2-12 m/s, 
u kompletu s odgovarajućim kanalskim prigušivačem buke.</t>
  </si>
  <si>
    <t>450x300</t>
  </si>
  <si>
    <t>Balansiranje i ispitivanje svih sistema zračnih razvoda, kao i klima komora od za to  ovlaštene firme, te izdavanje atesta o ispravnom radu instalacije.
Nadzorni inženjer odabire ovlaštenu firmu sukladno Pravilniku o načinu provedbe stručnog nadzora građenja, obrascu, uvjetima i načinu vođenja građevinskog dnevnika te o sadržaju završnog izvješća nadzornog inženjera  (NN br. 111/14) Članak. 5., i Zakonu o poslovima i djelatnostima prostornog uređenja i gradnje (NN br. 78/15) Članak. 42 do 46</t>
  </si>
  <si>
    <t xml:space="preserve">Čišćenje i dezinfekcija svih ventilacijskih kanala iznutra od strane ovlaštene firme prije predaje istih Investitoru uz prilaganje  atesta o izvršenom radu. Čišćenju pristupiti  tek po odobrenju Nadzornog inženjera </t>
  </si>
  <si>
    <t>Bakteriološko ispitivanje svih ventilacijskih kanala  prije predaje istih Investitoru uz prilaganje  uvjerenja od strane ovlaštene ustanove.</t>
  </si>
  <si>
    <t xml:space="preserve">Dobava , doprema i ugradnja protupožarnog brtvljenja  F90 (S 90) prolaza instalacija kanala kroz  granice požarnih zona
Protupožarnom pjenom ispunjava se šupljina u  zidu (stropu), te se naknadno aplicira  ekspandirajućom  prevlakom po instalacijama i ispunjenom  otvoru s obadvije strane prodora.
Min. debljina ekspandirajuće prevlake je 1 mm, s  minimalnom potrošnjom cca. 1850 g / m2  Prodor instalacija obilježava s  identifikacijskom naljepnicom izdanom od  strane proizvođaća. 
Stručnu montažu mora izvesti ovlaštena firma.
</t>
  </si>
  <si>
    <t>Izrada izvedenog stanja instalacije s nacrtima, svim izmjenama i dopunama u dva primjerka od strane ovlaštenog inženjera, uključivo sheme i upute za rukovanje i  održavanje, te tehnički opis instalacije. Sheme i upute isprintati u boji, kaširati, plastificirati, uokviriti i postaviti na odgovarajuća mjesta.</t>
  </si>
  <si>
    <t xml:space="preserve">Dobava , doprema i ugradnja kazetnog ventilokonvektora s donjom ukrasnom maskom (boja RAL 9010) s usisnom rešetkom, te istrujnim  difuzorima u četiri smjera 360°:
Predviđen za ugradnju u spušteni strop, za dvocijevni sustav s vodenim izmjenjivačem od bakrenih cijevi i aluminijskih lamela dodatno antikorozivno zaštičenih, u kompletu s glavnom i pomoćnom okapnicom te crpkom za odvod kondenzata. Filter zraka na usisu treba biti lako zamjenjiv.   Motor ventilatora monofazni višebrzinski. 
U ključivo:
4-putni mješajući ventil s termičkim pogonom (230V, on/off)                                        - 1 komplet.
kuglasti ventili                              - 2 kom
fleksibilno izolirano crijevo s holender maticama dužine 300mm                                       - 2 kom
</t>
  </si>
  <si>
    <t>Minimalnih tehničkih karakteristika :</t>
  </si>
  <si>
    <t>- raspon buke : 19/29/32 (do 42)</t>
  </si>
  <si>
    <t>- raspon buke : 18/30/34 (do 42)</t>
  </si>
  <si>
    <t>- raspon buke : 27/34/40 (do 44)</t>
  </si>
  <si>
    <t>Dobava , doprema i ugradnja regulacije</t>
  </si>
  <si>
    <t>U cijeni ormara mora biti uključena montaža digitalnih mikroprocesorskih modula automatske regualcije ( ukupno 21 kom) sa montažom terminala na vanjska vrata kućišta ormara                                  kom. 1</t>
  </si>
  <si>
    <t>Sitni spojni,  pričvrsni i ostali materijal (za sve tri sekcije):                                                   kpl. 1</t>
  </si>
  <si>
    <t>ožičenje svih presjeka uključivo tuljci i stopice, kpl. 1</t>
  </si>
  <si>
    <t>perf. plastični kanali,                                  kpl. 1</t>
  </si>
  <si>
    <t>N i PE sabirnice s N-oznakama, plastične uvodnice kabela ( spajanje ormara sa gornje strane)   kpl. 1</t>
  </si>
  <si>
    <t>tropolne sabirnice L1,L2,L3 16 A s bočnim poklopcima,
                                                                kpl. 1</t>
  </si>
  <si>
    <t>redne stezaljke svih presjeka s numeracijom i krajnjim držačima,                                                  kpl. 1</t>
  </si>
  <si>
    <t>montažne DIN šine,                                    kpl. 1</t>
  </si>
  <si>
    <t>PVC vezice, vijci i sl.                                  kpl. 1</t>
  </si>
  <si>
    <t>označne tiskane naljepnice (upozorenja, elemenata, krugova),                                                   kpl. 1</t>
  </si>
  <si>
    <t>tiskana jednopolna shema izvedenog stanja u PVC džepu na vratima.                                      Kpl. 1</t>
  </si>
  <si>
    <t>Spajanje svih kabela u ormaru.Označavanje kabela.Spajanje glavnog napajanja i uzemljenje.
Napomena: Trasiranje i kabliranje , te ispitivanje instalacije nije u opisu ove stavke. 
Ukupno 1 elektroormar i spajanje cca.200 kablova.</t>
  </si>
  <si>
    <r>
      <t xml:space="preserve">Električno spajanje elemenata u polju i potrošača. Svi elektromotorni potrošači moraju biti startani u ručnom radu i svo ožičenje elektrokomandnog ormara mora biti napravljeno na objektu prije izlaska servisera na puštanje u rad
</t>
    </r>
    <r>
      <rPr>
        <b/>
        <sz val="10"/>
        <rFont val="Arial"/>
        <family val="2"/>
      </rPr>
      <t>Napomena: Trasiranje i kabliranje nije u opisu ove stavke.</t>
    </r>
  </si>
  <si>
    <t>Demontaža kompletne postojeće instalacije medicinskih plinova, uključujući svu opremu, cijevnu  mrežu od  bakrenih cijevi sa svim ovjesima. U cijenu uključiti sve potrebne predradnje  (blindiranje i sl.), te ispuštanje medicinskih plinova</t>
  </si>
  <si>
    <t>U demontažu je uključeno:</t>
  </si>
  <si>
    <t>Bakrena cijev 8x1 mm                                450 m</t>
  </si>
  <si>
    <t xml:space="preserve">                  12x1mm                                  490 m</t>
  </si>
  <si>
    <t xml:space="preserve">                  15x1mm                                  460 m</t>
  </si>
  <si>
    <t xml:space="preserve">                  22x1mm                                  350 m</t>
  </si>
  <si>
    <t xml:space="preserve">                28x1,5mm                                   40 m</t>
  </si>
  <si>
    <t xml:space="preserve">                35x1,5mm                                   25 m</t>
  </si>
  <si>
    <t>Utičnice medicinskih plinova                        18 kom</t>
  </si>
  <si>
    <t>Ormarić za medicinske plinove                      4 kom</t>
  </si>
  <si>
    <t>Sav ovjes                                                     1 kpl</t>
  </si>
  <si>
    <t>Dobava, doprema i ugradnja utičnice medicinskih plinova,  oblik sukladan HR EN ISO 9170-1 standardu.  Norma je važeća na području EU i jasni i precizno određuje uvjete za dizajn i izradu opreme za razvod medicinskih plinova. Bitne karakteristike utičnice su: egzaktne dimenzije i oblik provrta utičnice, kojime se onemogućava priključak utikača plinova druge vrste.
 Minimalne tehničke karakteristike utičnice dokazuju se navedenim normama ili jednakovrijednim dokumentom, kojim ponuditelj dokazuje svojstva utičnice. Dokumenti koji se priznaju kao jednakovrijedni dokumenti su: ili izvješće o testiranju od tijela za ocjenu sukladnosti  ili potvrda koju izdaje takvo tijelo ili tehnička dokumentacija proizvođača iz koje je vidljivo da se radi o utičnici, a sve kao dokazno sredstvo sukladnosti sa zahtjevima i kriterijima projektiranog rješenja, sukladno članku 270. ZJN 2016 za tijela osnovanim u drugim državama članicama. 
Sastoji se od:</t>
  </si>
  <si>
    <t xml:space="preserve">b)  mehanizma utičnice izrađenog od ojačane umjetne mase sa staklenim vlaknima, koji dizajnom priključnog mjesta sprječava mogućnost zamjene plinova. Dvostruki mehanizam prihvata utikača - radni i "stand-by" položaj. aj. </t>
  </si>
  <si>
    <t xml:space="preserve">c) plastičnog prstena za deblokiranje utikača s oznakama i u različitim bojama, ovisno o vrsti plina.   </t>
  </si>
  <si>
    <t xml:space="preserve">Priključne dimenzije DN65 NP16
Radno područje crpke:
Q = 0- 55 m3/h
H = 0- 15 m
Električni podatci:
Imax = 0.3 .. 5.7 A
U = 220V
P = 29 .. 1310 W
</t>
  </si>
  <si>
    <t xml:space="preserve">Priključne dimenzije DN40 NP16
Radno područje crpke:
Q = 0- 28 m3/h
H = 0- 15 m
Električni podatci:
Imax = 0.19 .. 2.7 A
U = 220V
P = 17 .. 610 W
</t>
  </si>
  <si>
    <t>Priključne dimenzije DN65 NP16
Radno područje crpke:
Q = 0- 55 m3/h
H = 0- 15 m
Električni podatci:
Imax = 0.3 .. 5.7 A
U = 220V
P = 29 .. 1310 W</t>
  </si>
  <si>
    <t>Crpka treba imati Indeks Energetske Učinkovitosti (Energy Efficiency index) EEI ≤ 0,19</t>
  </si>
  <si>
    <t xml:space="preserve">Priključne dimenzije DN32 NP16
Radno područje crpke:
Q = 0- 11 m3/h
H = 0- 10 m
Električni podatci:
Imax = 0.09 .. 1.50 A
U = 220V
P = 9 .. 185 W
</t>
  </si>
  <si>
    <t xml:space="preserve">Priključne dimenzije DN25 NP16
Radno područje crpke:
Q = 0- 9 m3/h
H = 0- 10 m
Električni podatci:
Imax = 0.09 .. 1.35 A
U = 220V
P = 9 .. 170 W
</t>
  </si>
  <si>
    <t xml:space="preserve">Priključne dimenzije DN25 NP16
Q = 0- 9 m3/h
H = 0- 10 m
Električni podatci:
Imax = 0.09 .. 1.35 A
U = 220V
P = 9 .. 165 W
</t>
  </si>
  <si>
    <t>Dobava, doprema i ugradnja membranske ekspanzijske posuda volumena 50l, sa sigurnosnim ventilom DN25 , potv=6bara.</t>
  </si>
  <si>
    <t>Dobava , doprema i ugradnja prirubničkog ventila.
Ventil ravni, zaporni, prirubnički, s gumenim zaporom  iz EPDM-a (max. +130°C), bez održavanja, materijal tijela ventila: GG – 25
Uključivo protuprirubnice, brtve, vijke i matice,  toplinsku izolaciju, slijedećih dimenzija i minimalnih tehničkih karakteristika:</t>
  </si>
  <si>
    <t>NO125    NP16   duljina ventila L=400 mm, Zeta=1,4</t>
  </si>
  <si>
    <t>NO100    NP16   duljina ventila L=350 mm, Zeta=1,2</t>
  </si>
  <si>
    <t>NO80    NP16    duljina ventila L=310 mm, Zeta=1,1</t>
  </si>
  <si>
    <t>NO65    NP16    duljina ventila L=290 mm, Zeta=1,2</t>
  </si>
  <si>
    <t>NO50     NP16   duljina ventila L=230 mm, Zeta=1,1</t>
  </si>
  <si>
    <t>NO32     NP16   duljina ventila L=180 mm, Zeta=0,6</t>
  </si>
  <si>
    <t>NO25     NP16   duljina ventila L=160 mm, Zeta=0,6</t>
  </si>
  <si>
    <t>NO20     NP16   duljina ventila L=150 mm, Zeta=0,4</t>
  </si>
  <si>
    <t>Dobava , doprema i ugradnja hvatača nečistoća, prirubnički,  materijal tijela ventila: GG – 25, mrežica/sito iz nehrđajućeg čelika.
Uključivo protuprirubnice, brtve, vijke i matice,  toplinsku izolaciju, slijedećih dimenzija i minimalnih tehničkih karakteristika:</t>
  </si>
  <si>
    <t>NO125    NP16</t>
  </si>
  <si>
    <t>NO100    NP16</t>
  </si>
  <si>
    <t>NO80    NP16</t>
  </si>
  <si>
    <t>NO65    NP16</t>
  </si>
  <si>
    <t>NO50     NP16</t>
  </si>
  <si>
    <t>NO32     NP16</t>
  </si>
  <si>
    <t>NO20     NP16</t>
  </si>
  <si>
    <t>Dobava , doprema i ugradnja nepovratnog ventila s oprugom, prirubnički, materijal tijela ventila: GG - 25
Uključivo protuprirubnice, brtve, vijke i matice,  toplinsku izolaciju, slijedećih dimenzija i minimalnih tehničkih karakteristika:</t>
  </si>
  <si>
    <t>Dobava , doprema i ugradnja ventila za hidrauličko balansiranje.
Minimalnih tehničkih karakteristika:
 s proporcionalnom karakteristikom prigušenja, 
s mjernim priključcima na instrument za podešavanje protoka, 
opremljeni ručnim kolom s numeričkom digitalnom skalom za predpodešavanje i mogućnosti blokiranja podešenog položaja, 
s priključkom za ispust vode ili signalni vod. 
Stavka obvezno uključuje jednokratno podešavanje protoka pomoću originalnog mjernog instrumenta, i izradu zapisnika o postignutim protocima. 
Ventili su s prirubničkim i navojnim priključkom.</t>
  </si>
  <si>
    <t>NO100     NP16</t>
  </si>
  <si>
    <t>NO80     NP16</t>
  </si>
  <si>
    <t>NO65     NP16</t>
  </si>
  <si>
    <t>NO40     NP16</t>
  </si>
  <si>
    <t>Dobava , doprema i ugradnja odzračnog lonca volumena 1 litra. Spoj na cijevi izvesti s cijevi NO 15 do NO 50 ovisno o veličini cijevi.
U cijenu uključiti kuglastu slavinu NO15  NP16, automatski odzračni ventil, četiri metra  cijevi NO 15 i površinsku antikorozivnu zaštitu s dva premaza u različitoj boji. U cijenu uračunati i sabirne kolektore odušaka s priključkom na odvodnju sa svim potrebnim materijalom 
U cijenu uključiti automatski odzračni ventil zaštičen od kapanja i procurivanja.</t>
  </si>
  <si>
    <t>Dobava, doprema i ugradnja kutnog industrijskog mesinganog termometra punjenog alkoholom, s navarnim komadom i zaštitnim mjedenim tuljcem za ugradnju u cjevovod, mjernog područja od:</t>
  </si>
  <si>
    <t xml:space="preserve">Dobava, doprema i ugradnja  industrijskog manometra, s navarnim komadom, ventilom za odvajanje, radnog područja od: </t>
  </si>
  <si>
    <t>Stavka uključuje dobavu, dopremu i montažu troputne kuglaste slavine</t>
  </si>
  <si>
    <t>Mehaničko čišćenje cijevi  i opreme, oprano i osušeno, uz premaz aktivnim naličem, te premaz 2 x temeljnom bojom (u različitim bojama), otpornom na temp. do 140 °C</t>
  </si>
  <si>
    <t>Dobava , doprema i ugradnja ionskog omekšivača vode
 Sustav treba biti volumno kontroliran, tako da se regeneracija ionske smole provodi automatski prema protoku odnosno nakon točno određene količine vode koja je prošla kroz omekšivač. Tijekom regeneracije nema proizvodnje omekšane vode. Sustav ne zahtjeva poseban nadzor osim nadopune spremnika za regeneraciju s tabletiranom soli.
Minimalnih tehničkih karakteristika:
Nominalni protok: 2 m3/h
Maksimalna količuna soli  50 kg
Priključak 1"
N=2,7 Kw, 400V
Ukupna težina max. 70 kg
Uključivo:
mješaćka armatura s fleksibilnim cijevima
zaštitni filtar NP 16 bar, poroznost filtra 95 μm
test kit za mjerenje tvrdoće
 prvo punjenje sa soli,
 puštanje u pogon, 
podešavanje parametara i izrada zapisnika</t>
  </si>
  <si>
    <t>Dobava, doprema i montaža čeličnih konzola izrađenih iz čeličnih vruće pocinčanih profila za montažu razdjelnika i sabirnika.</t>
  </si>
  <si>
    <t>Konzole se montiraju na propisanom razmaku.</t>
  </si>
  <si>
    <t>Izrada i ugradnja natpisnih pločica dimenzija 110x24 mm i visinom slova 9 mm s naznakom namijene pojedinih dijelova koje moraju biti usklađene sa shemom spajanja. Pričvršćenje na cijev metalnom obujmicom</t>
  </si>
  <si>
    <t>Izrada izvedenog stanja instalacije s nacrtima, svim izmjenama i dopunama u dva primjerka od strane ovlaštenog inženjera, uključivo sheme i upute za rukovanje i  održavanje, te tehnički opis instalacije. Sheme  i upute za pravilno rukovanje isprintati u boji, kaširati,  plastificirati, uokviriti i postaviti na  odgovarajuća mjesta. Sve nacrte i upute predati na CD-u u digitalnoj formi</t>
  </si>
  <si>
    <t xml:space="preserve">Demontaža postojeće ventilacijske opreme u strojarnici i prostoru obuhvata sa svom opremom i cjevovodima s izolacijom i aluminijskom zaštitom koja se sastoji od:
Klima komore proizvođača UNIKLIMA, tip CU-306/4267007                                          1 kom
Elektromotornih prolaznih ventila NO 15    2 kom.
Elektromotornog prolaznog ventila NO 50   1 kom.
Zapornog ventila  NO15                           2 kom.
Zapornog ventila  NO50                          1 kom
Vetilatorski konvektor 60x40x100 cm        1 kom.
Cijevi NO15                                           60 m
        NO40                                              6 m
        NO50                                            50 m
Kanali od pocinčanog lima                21.580 kg             
Uključivo sve potrebne predradnje kroz sve prostore koji su predmet obuhvata,  zajedno s istrujnim anemostatima i odsisnim  rešetkama, ovjesnim i spojnim elementima
Upotrebljive elemente očistiti, popisati i  predati Investitoru uz zapisnik
Odvoz neispravne i demontirane opreme, te  cijevi na gradski deponij. 
</t>
  </si>
  <si>
    <t xml:space="preserve">Dobava , doprema i ugradnja klima komora KK-1 (centralna komora)
</t>
  </si>
  <si>
    <t>Tlačno odsisna klima komora KK-1 za unutarnju  ugradnju dvoetežne izvedbe sa pločastim rekuperatorom .Klima komora je sastavljena od ulazne sekcije s žaluzinom, filtra na usisu tlačne i odsisne komore,  pločastog rekuperatora, toplovodnog grijača s prostorom za smještaj protusmrzavajućeg termostata, hladnjaka sa eliminatorom kapljica, tlačnog i odsisnog ventilatora, te prigušivaćima buke na usisu i tlaku. Usisni i tlačni priključci klima komore su čeone izvedbe. Klima komora je izvedena s dvostrukim izoliranim (50mm) panelima i standardno je poliuretanski obojena RAL9001.
Minimalnih tehničkih karakteristika:
Komora mora zadovoljavati Ecodesign 1253-2014/2018 (ErP 2018).</t>
  </si>
  <si>
    <t>Minimalna količina zraka u tlačnoj komori: 
 11.000 m3/h  (dozvoljeno odstupanje max. +5%)</t>
  </si>
  <si>
    <t>Minimalna količina zraka u odsisnoj komori:
 11.000 m3/h (dozvoljeno odstupanje max. +5%)</t>
  </si>
  <si>
    <t>- Filterska sekcija sa montiranim cjevčicama i izvodima za spoj diferencijalnog presostata - klasa filtracije M5 (M5SB)</t>
  </si>
  <si>
    <t>- Pločasti rekuperator HEE izvedbe sa bypassom na strani svježeg zraka opremljenog sa žaluzinom pripremljenom za spoj na elektromotorni pogon. Rekuperator je opremljen okapnicom i priključkom za odvod kondenzata:
Minimalna učinkovitost kod navedenih parametara: 81,5%
Stanje svježeg zraka zimi: -2 °C / 80 %
Stanje otpadnog zraka iz prostora: 24 °C / 50 %</t>
  </si>
  <si>
    <t>- Sekcija toplovodnog grijača sa predviđenim prostorom i vodilicom za ugradnju protusmrzavajućeg termostata:
Temperatura ogrijevne vode: 70°C / 50°C
Minimalni toplinski učin: 23,7kW
Pad tlaka na strani vode: 0,5kPa  ±10%</t>
  </si>
  <si>
    <t>- Sekcija hladnjaka sa ugrađenim eliminatorom kapljica i kondezacijskom kadom:
Temperatura rashladne vode: 7°C / 12°C
Minimalni rashladni učin: 27,6 kW
Pad tlaka na strani vode: 1,82 kPa ±10%</t>
  </si>
  <si>
    <t>- Tlačna ventilatorska sekcija sa direktno pogonjenim ventilatorom s EC motorom smještenim na antivibracijskom postolju s oprugama i unutarnjim fleksibilnim priključcima, upravljan preko frekvencijskog pretvarača, uključivo servisna sklopka na panelu komore.
Minimalni protok zraka: 11.000 m3/h  (dozvoljeno odstupanje max. +5%)
Minimalni eksterni pad tlaka: 450 Pa (dozvoljeno odstupanje max. +10%)
Snaga motora ventilatora: 5,4 kW
Napajanja:400V/3f/50Hz</t>
  </si>
  <si>
    <t>- Sekcija prigušivaća buke s difuzorom zraka:
Dužina prigušivača: 1.100 mm</t>
  </si>
  <si>
    <t>- Filterska sekcija sa montiranim cjevčicama i izvodima za spoj diferencijalnog presostata - klasa filtracije F7 (F7HEERB)</t>
  </si>
  <si>
    <t>- Filterska sekcija s montiranim cjevčicama i izvodima za spoj diferencijalnog presostata - klasa filtracije M5 (M5SB)</t>
  </si>
  <si>
    <t>- Sekcija prigušivaća buke:
Dužina prigušivača: 1.100 mm</t>
  </si>
  <si>
    <t>- Odsisna ventilatorska sekcija sa direktno pogonjenim ventilatorom s EC motorom smještenim na antivibracijskom postolju s oprugama i unutarnjim fleksibilnim priključcima, upravljan preko frekvencijskog pretvarača, uključivo servisna sklopka na panelu komore.
Minimalni protok zraka: 11.000 m3/h (dozvoljeno max. +5%)
Eksterni pad minimalno tlaka: 450 Pa
Snaga motora ventilatora: 3,7 kW
Napajanja:400V/3f/50Hz</t>
  </si>
  <si>
    <t>Maksimalne dimenzije komore (DxŠxV) : 6.860x1.850x2.250 mm</t>
  </si>
  <si>
    <t>Masa klima komore: 2.730kg ±5%</t>
  </si>
  <si>
    <t>- Sekcija prigušivaća buke za ugradnju na kanal:
 (DxŠxV) 2.000x1.450x600 mm
Količina zraka: 11.000 m3/h, Δpmax=40 Pa</t>
  </si>
  <si>
    <t xml:space="preserve">Dobava , doprema i ugradnja higijenske klima komora KK-2 (SEPTIČNA SALA)
</t>
  </si>
  <si>
    <t>Tlačno odsisna klima komora KK-2 za unutarnju  ugradnju dvoetežne izvedbe s glikolnim rekuperatorom u higijenskoj izvedbi. Klima komora je sastavljena od ulazne sekcije s žaluzinom, filtra na usisu tlačne i odsisne komore, glikolnog rekuperatora, toplovodnog grijača s prostorom za smještaj protusmrzavajućeg termostata, hladnjaka sa eliminatorom kapljica, tlačnog i odsisnog ventilatora, te prigušivaćima buke na usisu i tlaku. Usisni i tlačni priključci klima komore su čeone izvedbe. Klima komora je izvedena s dvostrukim izoliranim (50mm) panelima i standardno je poliuretanski obojena RAL9010 i RAL 9001
Minimalnih tehničkih karakteristika:
Komora mora zadovoljavati Ecodesign 1253-2014/2018 (ErP 2018).</t>
  </si>
  <si>
    <t>Minimalna količina zraka u tlačnoj komori: 
2.200 m3/h  (dozvoljeno odstupanje max. +5%)</t>
  </si>
  <si>
    <t>Minimalna količina zraka u odsisnoj komori: 
2.150 m3/h (dozvoljeno odstupanje max. +5%)</t>
  </si>
  <si>
    <t>- Filterska sekcija s montiranim cjevčicama i izvodima za spoj diferencijalnog presostata - klasa filtracije G4+F7 (G4C+F7SB), držači filtera od nehrđajučeg čelika Z3 CN 18.10</t>
  </si>
  <si>
    <t>- Sekcija hladnjaka sa ugrađenim eliminatorom kapljica i kondezacijskom kadom od nehrđajučeg čelika, dodatni epoksi premaz od poliestera:
Temperatura rashladne vode: 7°C / 12°C
Minimalni ashladni učin: 27,3 kW
Pad tlaka na strani vode: 13,9 kPa  ±10%</t>
  </si>
  <si>
    <t>- Sekcija toplovodnog grijača s dodatnim epoksi premazom:
Temperatura ogrijevne vode: 70°C / 50°C
Minimalni toplinski učin: 14,1 kW
Pad tlaka na strani vode: 8,6 kPa ±10%</t>
  </si>
  <si>
    <t>- Tlačna ventilatorska sekcija s direktno pogonjenim ventilatorom s EC motorom smještenim na antivibracijskom postolju s oprugama i unutarnjim fleksibilnim priključcima, upravljan preko frekvencijskog pretvarača, uključivo servisna sklopka na panelu komore. Dodatni zaštitni epoksi premaz. 
Minimalni protok zraka: 2.200 m3/h (dozvoljeno odstupanje max. +5%)
Minimalni eksterni pad tlaka: 730 Pa (dozvoljeno odstupanje max. +10%)
Snaga motora ventilatora: 2,2 kW
Napajanja:400V/3f/50Hz</t>
  </si>
  <si>
    <t>- Sekcija prigušivaća buke s difuzorom zraka. Epoksi premaz na okviru, pregrade presvučene posebnom zaštitnom tkaninom:
Dužina prigušivača: 1.100 mm</t>
  </si>
  <si>
    <t>- Filterska sekcija s montiranim cjevčicama i izvodima za spoj diferencijalnog presostata, epoksi premaz okvira - klasa filtracije F9 (HPR4)</t>
  </si>
  <si>
    <t>Maksimalne dimenzije komore (DxŠxV) : 5.860x870x940 mm</t>
  </si>
  <si>
    <t>Masa klima komore: 750 kg  ±5%</t>
  </si>
  <si>
    <t>- Filterska sekcija sa montiranim cjevčicama i izvodima za spoj diferencijalnog presostata - klasa filtracije M5 (M5HEEC)</t>
  </si>
  <si>
    <t>- Sekcija glikolnog hladnjaka, 18-redni s ugrađenim eliminatorom kapljica i kondezacijskom kadom od nehrđajučeg čelika (304L)::
Minimalna učinkovitost kod navedenih parametara: 71,0%
Medij: MPG 15%
Stanje svježeg zraka zimi: -2 °C / 80 %
Stanje otpadnog zraka iz prostora: 24 °C / 50 %
Pad tlaka na strani vode: 39,7 kPa  ±10%</t>
  </si>
  <si>
    <t>- Odsisna ventilatorska sekcija sa direktno pogonjenim EC ventilatorom  smještenim na antivibracijskom postolju s oprugama i unutarnjim fleksibilnim priključcima, upravljan preko frekvencijskog pretvarača, uključivo servisna sklopka na panelu komore.
Minimalni protok zraka: 2.150 m3/h (dozvoljeno odstupanje max. +5%)
Minimalni eksterni pad tlaka: 500 Pa (dozvoljeno odstupanje max. +10%)
Snaga motora ventilatora: 2,2 kW
Napajanja:400V/3f/50Hz</t>
  </si>
  <si>
    <t>Maksimalne dimenzije komore (DxŠxV) : 3.310x870x940 mm</t>
  </si>
  <si>
    <t>Masa klima komore: 350 kg  ±5%</t>
  </si>
  <si>
    <t>- Sekcija prigušivaća buke za ugradnju na kanal:
Dimenzije prigušivača: (DxŠxV) 2.000x600x400 mm
Količina zraka: 2.200 m3/h
 Δpmax=30 Pa</t>
  </si>
  <si>
    <t>- Sekcija prigušivaća buke za ugradnju na kanal, epoksi premaz na okviru, pregrade presvučene posebnom zaštitnom tkaninom:
Dimenzije prigušivača:(DxŠxV) 2.000x600x400 mm
Količina zraka: 2.200 m3/h
 Δpmax=30 Pa</t>
  </si>
  <si>
    <t xml:space="preserve">Dobava , doprema i ugradnja higijenske klima komora KK-3 (ASEPTIČNA SALA)
</t>
  </si>
  <si>
    <t>Dobava , doprema i ugradnja utičnice odsisa anestetičkih plinova,  oblik sukladan EN ISO 9170-2 standardu.  Norma je važeća na području EU i jasni i precizno određuje uvjete za dizajn i izradu opreme za razvod medicinskih plinova. Bitne karakteristike utičnice su: egzaktne dimenzije i oblik provrta utičnice, kojime se onemogućava priključak utikača plinova druge vrste
 Minimalne tehničke karakteristike utičnice dokazuju se navedenim normama ili jednakovrijednim dokumentom, kojim ponuditelj dokazuje svojstva utičnice. Dokumenti koji se priznaju kao jednakovrijedni dokumenti su: ili izvješće o testiranju od tijela za ocjenu sukladnosti  ili potvrda koju izdaje takvo tijelo ili tehnička dokumentacija proizvođača iz koje je vidljivo da se radi o utičnici, a sve kao dokazno sredstvo sukladnosti sa zahtjevima i kriterijima projektiranog rješenja, sukladno članku 270. ZJN 2016 za tijela osnovanim u drugim državama članicama. 
Sastoji se od:</t>
  </si>
  <si>
    <t xml:space="preserve">Dobava , doprema i ugradnja utičnice za pogon kirurških alata (ZR8), oblik sukladan EN ISO 9170-2 standardu. 
 Minimalne tehničke karakteristike utičnice dokazuju se navedenim normama ili jednakovrijednim dokumentom, kojim ponuditelj dokazuje svojstva utičnice. Dokumenti koji se priznaju kao jednakovrijedni dokumenti su: ili izvješće o testiranju od tijela za ocjenu sukladnosti  ili potvrda koju izdaje takvo tijelo ili tehnička dokumentacija proizvođača iz koje je vidljivo da se radi o utičnici, a sve kao dokazno sredstvo sukladnosti sa zahtjevima i kriterijima projektiranog rješenja, sukladno članku 270. ZJN 2016 za tijela osnovanim u drugim državama članicama. 
Sastoji se od:
</t>
  </si>
  <si>
    <t xml:space="preserve">Dobava , doprema i ugradnja  kontrolno-zapornog etažnog ormarića za medicinske pilnove izrađen u skladu s HR EN ISO 7396-1. Norma je važeća na području EU i jasni i precizno određuje uvjete za dizajn i izradu opreme za razvod medicinskih plinova. Bitne karakteristike su: NIST priključak, pločica za fizičko zatvaranje ventila, ugrađena vizualna i zvučna signalizacija.
 Minimalne tehničke karakteristike ormarića dokazuju se navedenim normama ili jednakovrijednim dokumentom, kojim ponuditelj dokazuje svojstva ormarića. Dokumenti koji se priznaju kao jednakovrijedni dokumenti su: ili izvješće o testiranju od tijela za ocjenu sukladnosti  ili potvrda koju izdaje takvo tijelo ili tehnička dokumentacija proizvođača iz koje je vidljivo da se radi o ormariću, a sve kao dokazno sredstvo sukladnosti sa zahtjevima i kriterijima projektiranog rješenja, sukladno članku 270. ZJN 2016 za tijela osnovanim u drugim državama članicama. 
</t>
  </si>
  <si>
    <t xml:space="preserve">Ugradbeni dio ormarića je izrađen od nerđajučeg čelika. u Kućište su montirani blokovi sa svim pripadajućim elementima.  Sadrži otvore za cijevi, te otvore za električne i signalizacijske kablove. </t>
  </si>
  <si>
    <t>Svaki ventilski blok je izrađen od mjedi, s elektroničkim manometrom za kontrolu tlaka (podtlaka) bez mogućnosti iskrenja, sa zapornim kuglastim ventilom atestiranim za medicinske plinove i ventilom za napajanje u sili (NIST), pločicom za fizičko zatvaranje protoka.</t>
  </si>
  <si>
    <r>
      <t>Gornji dio ormarića sastoji se od okvira i vrata sa sigurnosnom bravom s mogućnosti otvaranja u sili. Vrata se mogu otvoriti za 180</t>
    </r>
    <r>
      <rPr>
        <sz val="10"/>
        <color indexed="8"/>
        <rFont val="Arial"/>
        <family val="2"/>
      </rPr>
      <t xml:space="preserve">° što omogućuje prilaz svim dijelovima cijevovoda u slučaju panike bez ometanja. </t>
    </r>
    <r>
      <rPr>
        <sz val="10"/>
        <color indexed="8"/>
        <rFont val="Arial"/>
        <family val="2"/>
      </rPr>
      <t>Sigurnosna brava se u sili izbija šakom, te se može vratiti na mjesto pomoću ključa. Dimenzije: 45x45cm.</t>
    </r>
  </si>
  <si>
    <t xml:space="preserve">Izvođenje proboja zidova, uključivo popravak i bojanje zida nakon bušenja. </t>
  </si>
  <si>
    <t>Označavanje cjevovoda na svakih 5 metara cijevi, na ulazu i izlazu iz zida pomoću naljepnica.</t>
  </si>
  <si>
    <t xml:space="preserve">Ispitivanje nakon ugradnje instalacije prema slijedećem popisu: </t>
  </si>
  <si>
    <t>1. Ispitivanje nepropusnosti ventila</t>
  </si>
  <si>
    <t>2. Ispitivanje rada ventila</t>
  </si>
  <si>
    <t>3. Ispitivanje nepropusnosti cijele instalacije</t>
  </si>
  <si>
    <t>4. Ispitivanje ispravnosti mehaničkog rada i nemogućnosti zamjene pojedinih priključnih jedinica sistemom testiranja</t>
  </si>
  <si>
    <t>5. Ispitivane unakrsnog priključivanja (test kontinuiteta)</t>
  </si>
  <si>
    <t>6. Ispitivanje količine protoka svakog priključnog mjesta</t>
  </si>
  <si>
    <t>7. Ispitivanje ukupne količine protoka kao i radnog pritiska</t>
  </si>
  <si>
    <t>8. Pročišćavanje instalacije</t>
  </si>
  <si>
    <t>9. Ispitivanje čistoće plinova na priključcima</t>
  </si>
  <si>
    <t>Dizalica topline</t>
  </si>
  <si>
    <r>
      <t>Dobava, doprema i ugradnja WC montažnog instalacijskog elementa za WC školjku visine ugradnje 112 cm  s niskoš</t>
    </r>
    <r>
      <rPr>
        <sz val="10"/>
        <rFont val="Calibri"/>
        <family val="2"/>
      </rPr>
      <t>umnim ugradbenim vodokotlićem za 6 lit. Instalacijski element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 s potiskivačem od INOX-a
Obračun po komplet ugrađenom elementu sa svim potrebnim spojnim i brtvećim materijalom, silikonom, radom i potrebnim građevinskim radom u funkcionalnom stanju.</t>
    </r>
  </si>
  <si>
    <t>Dobava, doprema i ugradnja predgotovljenog  elementa -montažnog instalacijskog elementa za stojeću armaturu umivaonika visine ugradnje 112 cm .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keramike i svim potrebnim pričvrsnim priborom i spojnim materijalom 
Obračun po komplet ugrađenom elementu sa svim potrebnim spojnim i brtvećim materijalom, silikonom, radom i potrebnim građevinskim radom u funkcionalnom stanju.</t>
  </si>
  <si>
    <t xml:space="preserve">Dobava, doprema i ugradnja predgotovljenog  elementa - montažni element za pisoar za ugradnju u zid od opeke ili gipsa - ugradnja ispred zida, suha i mokra gradnja. 
Obračun po komplet ugrađenom elementu sa svim potrebnim spojnim i brtvećim materijalom, silikonom, radom i potrebnim građevinskim radom u funkcionalnom stanju.
</t>
  </si>
  <si>
    <t xml:space="preserve">Dobava , doprema i ugradnja montažnog elementa za nadžbukne armature tuš kade visine ugradnje 112cm. Montažni element samonosiv, za  ugradnju u suhomontažnu zidnu ili predzidnu  konstrukciju obloženu gipskartonskim pločama,  komplet s pločom za armaturne  priključke ½" s  uključenom zvučnom izolacijom i svim potrebnim  pričvrsnim priborom.
</t>
  </si>
  <si>
    <r>
      <rPr>
        <sz val="11"/>
        <rFont val="Calibri"/>
        <family val="2"/>
      </rPr>
      <t xml:space="preserve">Dobava, doprema i montaža kvalitetne sanitarne opreme i uređaja. </t>
    </r>
    <r>
      <rPr>
        <sz val="11"/>
        <rFont val="Calibri"/>
        <family val="2"/>
      </rPr>
      <t xml:space="preserve">U cijenu je uračunata dobava, montaža i puštanje u probni rad uključujući i sve potrebne građevinske i instalaterske radove na ugradnji te ugradnji expandirajuće protupožarne brtve vatrootpornosti 2h na njestu prodora kroz požarni sektor.
Obračun po komplet ugrađenom uređaju sa svim potrebnim spojnim i brtvećim materijalom, silikonom, radom i potrebnim građevinskim radom u funkcionalnom stanju.
</t>
    </r>
  </si>
  <si>
    <t xml:space="preserve">- WC školjka za odrasle - sa stražnjim horizontalnim izljevom prema zidu,  ovješena na montažni element za konzolni WC s ugradbenim vodokotlićem
minimalnih tehničkih karakteristika: 
-konzolne keramičke WC školjke I klase za 6 lit ispiranje, odignute od poda min. 6 cm, te sporospuštajućom daskom s poklopcem od tvrde plastike 
</t>
  </si>
  <si>
    <t xml:space="preserve">- pisoar sa sifonom, za ugradnju na nosivu konstrukciju na zidanom ili gipsanom zidu  sa pripadajućom opremom za spoj na sustav odvodnje od INOX-a, (sifon, rešetkica na odvodu, čep i ost.)
</t>
  </si>
  <si>
    <t>- umivaonik dim cca 56x42 cm za ugradnju mješalice vode na umivaonik, s preljevnim otvorom, za ugradnju na nosivu konstrukciju na gipsanom i zidanom zidu s pripadajućom opremom za spoj na sustav odvodnje od prokroma (sifon, rešetkica na odvodu, čep i ost.) - za odrasle visina ugradnje 80 cm</t>
  </si>
  <si>
    <t>- keramička tuš kada 80x80 cm, uključivo staklenu oblogu, vijke i pribor za učvršćenje, odvodni kromirani sifon i sav spojni materijal.</t>
  </si>
  <si>
    <t xml:space="preserve">Dobava , doprema i ugradnja sanitarne opreme i uređaja za osobe s posebnim potrebama. U cijenu je uračuna ta dobava, montaža i puštanje u probni rad uključujući i sve potrebne građevinske i instalaterske radove na ugradnji te ugradnji  expandirajuće protupožarne brtve vatrootpornosti 2h na njestu prodora kroz požarni sektor.
Obračun po komplet ugrađenom uređaju sa svim potrebnim spojnim i brtvećim materijalom, silikonom, radom i potrebnim građevinskim radom u funkcionalnom stanju.
</t>
  </si>
  <si>
    <t xml:space="preserve">- WC školjka - sa stražnjim horizontalnim izljevom prema zidu, ovješena na montažni element za konzolni WC s ugradbenim vodokotlićem
minimalnih tehničkih karakteristika: za 6 lit ispiranje, dužine cca 70 cm, visine cca 45-50 cm, odignute od poda min. 6 cm s demontažnim sjedalom bez poklopca; </t>
  </si>
  <si>
    <t xml:space="preserve">- umivaonik dim cca 60x45 cm za ugradnju mješalice vode na umivaonik, s preljevnim otvorom, za ugradnju na nosivu konstrukciju na gipsanom i zidanom zidu s pripadajućom gibljivom opremom za spoj na sustav odvodnje od prokroma (sifon, rešetkica na odvodu, čep i ost.) </t>
  </si>
  <si>
    <t>Dobava, doprema i montaža kvalitetnih sanitarnih armatura. 
Obračun po komplet ugrađenoj armaturi sa svim potrebnim spojnim i brtvećim materijalom u funkcionalnom stanju.
U cijenu je uračunata dobava, montaža i puštanje u probni rad sljedećih armatura:</t>
  </si>
  <si>
    <t>- za pisoar - sa senzorom na ellektričnu energiju za automatski rad. U cijeni su svi kutni ventili, fleksibilne cijevi, rozete.</t>
  </si>
  <si>
    <t>-  komplet stojećih poniklovanih jednoručnih baterija za ugradnju na umivaonik, zajedno s pripadajućim kutnim ventilima i cijevima opremljenom slavinom, perlatorom, ručicom s ugađanjem mlaza te crijevom, svim rozetama, ventilima fleksibilne cijevi, rozete, podizači izljeva</t>
  </si>
  <si>
    <t>Dobava, doprema i montaža kvalitetne sanitarne galanterije za WC . 
Obračun po komplet ugrađenoj sanitarnoj galanteriji sa svim potrebnim spojnim i brtvećim materijalom, silikonom, radom i potrebnim radom u funkcionalnom stanju.</t>
  </si>
  <si>
    <t>- WC četka s postoljem</t>
  </si>
  <si>
    <t xml:space="preserve">Dobava , doprema i ugradnja podnog prolaznog odvoda za nisku ugradnju
Podni prolazni odvod za kupaonicu sa vodenim zaporom mirisa i sigurnosnim zračnim zaporom mirisa prema podnoj rešetki, te horizontalnim dovodom i odvodom od umjetnog materijala PP i podnom rešetkom od čelika inox 1.4301, 
Minimalnih tehničkih karakteristika:
- min. visina ugradnje 75 mm
- kapacitet odvoda prema normi 0,45 l/s,
- visina vodenog stupca sifona 30 mm
- sigurnosni zapor mirisa sa vodenim zaporom 30mm i 2-strukom pomičnom zaklopkom za zračni zapor mirisa 
- priključak na odvodnu instalaciju DN 50mm
- priključak na dovoda prolaza DN 40mm
- klasa opterećenja K=300 kg
Podni odvod je opremljen sa:
- pripadajućom izolacijskom prirubnicom,
- sifonom koji se može izvaditi,
- okretno i visinski podesivim nasadnikom f100mm sa kvadratnim okvirom od čelika inox 1.4404 dimenzija 100 x 100 mm,
- građevinskim zaštitnim čepom,
- vodoravnim pokretljivim dovodom DN 40,
- ispusna cijev DN 50 s kugličnim zglobom za prilagodljivu montažu,
</t>
  </si>
  <si>
    <t>Dobava , doprema i ugradnja troslojne ojačane cijevi od polipropilena s povećanom otpornosti na tlak , za  horizontalni i vertikalni razvod  pitke hladne i tople vode, te recirkulacije s ovjesom i ugradnjom kliznih obujmica.  Sve fitinge i fazonske komade potrebne za kvalitetnu ugradnju cijevi izvoditelj će ubrojiti u cijenu cijevi. Prilikom ugradnje pridržavati se uputa proizvođača. 
Obračun po m’ ugrađene cijevi sa svim potrebnim spojnim, pričvrsnim i brtvećim materijalom i radom u funkcionalnom stanju.
40x5,5</t>
  </si>
  <si>
    <t>Dobava , doprema i ugradnja toplinske izolacije cjevovoda za  cijevi hladne i tople vode  debljine 4 mm. Uključivo ljepilo i traku debljine 3 mm
Toplinsku izolaciju izvesti prema potrebi i uputama proizvođača.</t>
  </si>
  <si>
    <t xml:space="preserve">Dobava , doprema i ugradnja toplinske izolacije cjevovoda za  cijevi hladne i tople pitke vode te recirkulacije s parnom branom debljine 13 mm
Uključivo ljepilo i traku debljine 3 mm
Toplinsku izolaciju izvesti prema potrebi i uputama proizvođača.
</t>
  </si>
  <si>
    <t>40x5,5</t>
  </si>
  <si>
    <t xml:space="preserve">Dobava , doprema i ugradnja ovlaživača zraka za KK-2 i KK-3
</t>
  </si>
  <si>
    <t>Minimalnih tehničkih karakteristika
'- Elektro parni ovlaživač kapaciteta 18 kg/h (Pel=13,5 kW ; 400V, 50Hz) s uključenim kanalnim distributorom(-ima), cilindrom s mogućnosti čišćenja, crijevom za paru i kondenzat (do 5m duljine) i s vlastitim mikroprocesorkim regulatorm.</t>
  </si>
  <si>
    <t>Dobava , doprema i ugradnja rešetke za odsis i dobavu zraka
Estetski oblikovane ventilacijske rešetke izrađene od visokokvalitetnog aluminija za ugradnju u zidove, stropove ili pravokutne kanale. Sastoje se od čeonog okvira, prednjeg reda horizontalnih lamela i ugradbenog okvira. Energetski učinkovite i akustički oblikovane za optimirano istrujavanje zraka. Lamele su simetrično oblikovane  u kompletu sa skrivenim spojnim elementom koji omogućuje istodobno podešavanje lamela. Rešetka treba imati zaobljeni čeoni okvir, tako da se rešetka stapa sa zidom ili stropom u koji je ugrađena. Rešetka dolazi u kompletu s ugradbenim okvirom i regulatorom protoka, tako da nema vidljivih vijaka. Čeoni okvir i lamele izrađeni su od aluminija. Spojni elementi izrađeni su od plastike koja je postojana na visokim temperaturama. Ugradbeni okvir izrađen je od pocinčanog čeličnog lima. Rešetka je standardno plastificirana u boji RAL 9010  . 
U kompletu s odgovarajućom priključnom kutijom.
Dimenzija:</t>
  </si>
  <si>
    <t>325x125</t>
  </si>
  <si>
    <t>325x225</t>
  </si>
  <si>
    <t>425x125</t>
  </si>
  <si>
    <t>425x225</t>
  </si>
  <si>
    <t>Dobava , doprema i ugradnja vrtložnog distributera zraka
Stropni vrtložni distributer zraka s podešavajućim lamelama za ubacivanje zraka. Podešavanje smjera i kuta ubacivanja zreka se izvodi promjenom položaja lamela, a sve prema tehničkim uputama proizvođača. Distributer zraka se sastoji od priključne kutije s ručnim regulatorom količine zraka smještenim horizontalno, pločom za raspršivanje i umirenje struje zraka, traverzom za pričvršćenje istrujne ploče i kvadratnom istrujnom pločom s podešavajućim lamelama. Materijal izrade priključne kutije je čelični pocinčani lim, a istrujna ploča je izrađena iz čeličnog pocinčanog lima, plastificirano u  RAL 9010. Istrujne lamele su izrađene iz PS u crnoj boji.
Minimalnih tehničkih karakteristika
Pad tlaka na distributeru pri otvorenoj regulacijskoj zaklopki, dp=22 Pa, buka LWA=28 dB(A)
Prilagodljivi, s mogućnošću ručnog podešavanja protoka zraka, za prostorije visine od 2,6 m do 4,0 m i razlikama temperatura od -10K do +15K.</t>
  </si>
  <si>
    <t>300 x 8</t>
  </si>
  <si>
    <t>400 x 16</t>
  </si>
  <si>
    <t>500 x 24</t>
  </si>
  <si>
    <t>600 x 24</t>
  </si>
  <si>
    <t xml:space="preserve">Dobava , doprema i ugradnja odsisnog zračnog ventila 
Odsisni zračni ventil izrađen od čeličnog lima i plastificiran u bijelo RAL 9010 . Sastoji se od vanjskog prstena s brtvom, središnjeg diska s navojnom šipkom i ugradbenog okvira. Regulacija protoka zraka vrši se zakretanjem središnjeg diska.
</t>
  </si>
  <si>
    <t>Ø 100</t>
  </si>
  <si>
    <t>Ø 125</t>
  </si>
  <si>
    <t>Ø 150</t>
  </si>
  <si>
    <t>Dovodni zračni ventil izrađen od čeličnog lima i plastificiran u bijelo RAL 9010. Sastoji se od vanjskog prstena s brtvom, središnjeg diska s navojnom šipkom i ugradbenog okvira. Regulacija protoka zraka vrši se zakretanjem središnjeg diska</t>
  </si>
  <si>
    <t xml:space="preserve"> LxH=425X225mm</t>
  </si>
  <si>
    <t>LxH=1185 x 1500</t>
  </si>
  <si>
    <t>LxH=785 x 600</t>
  </si>
  <si>
    <t>LxH= 385 x 600</t>
  </si>
  <si>
    <t xml:space="preserve">Cleanroom automatska jednokrilna klizna vrata.
Krilo vrata ukupne debljine 62 mm, izrađeno od Al. lima 1,0 mm, plastificirano u RAL 9002. Dovratnik vrata izrađen od alumijskog profila. Vrata opremljena sa vodilicom i elektromotornim pogonom za automatsko upravljanje vratima, električnom cilindar bravom te tasterom na zidu i tasterom za otvaranje na lakat. Rukohvati na vratima izrađeni od inox lima. Ispuna od stiropora ili kamene vune, debljine 40 mm.  Vrata su opremeljena sa automatskim kliznim sustavom. Sa svake strane vrata ugrađuje se tipkalo za otvaranja vrata (ulaz / izlaz).
Izgled prema shemi CRDS AB 42 AL RW
</t>
  </si>
  <si>
    <t xml:space="preserve">Cleanroom prohodni antibakterijski stropni paneli za operacijske sale, bez vidljive podkonstrukcije. Stropni sendvič paneli za čiste prostore ukupne debljine 42 mm, obostrano obložen aluminijskim limom debljine 1.0  mm, plastificirano u RAL 9002, debljina boje 110 mikrona s dodatnim antibakterijskim slojem . Specijalni antibakterijski zaštitni sloj sadrži ione srebra koji kontroliraju  i zaustavljaju razvoj bakterija, gljivica i pljesni i na taj način osiguravaju antibakterijska svojstva. Ispuna panela od kamene vune  debljine 40 mm klase negorivosti A1 prema DIN 4102-1. Okvir panela izrađen od aluminijskog profila sa svim potrebnim ukručenjima. Panel je hermetic izvedbe. Standardni raster stropnih panela 1200 x 2400 mm. Svi spojevi kitani netoksičnim fungicidnim silikonskim kitom. Zrakotjesna izvedba za tlak do 100 Pa.
Izgled prema shemi CRCPAN AB 42 AL RW
</t>
  </si>
  <si>
    <r>
      <rPr>
        <b/>
        <sz val="12"/>
        <rFont val="Arial"/>
        <family val="2"/>
      </rPr>
      <t>OB DUBROVNIK</t>
    </r>
    <r>
      <rPr>
        <b/>
        <sz val="10"/>
        <rFont val="Arial"/>
        <family val="2"/>
      </rPr>
      <t xml:space="preserve">
 OBJEKT 'B'  KOTA ± 0.00
 </t>
    </r>
    <r>
      <rPr>
        <sz val="12"/>
        <rFont val="Arial"/>
        <family val="2"/>
      </rPr>
      <t>OBJEDINJENI HITNI BOLNIČKI PRIJEM</t>
    </r>
    <r>
      <rPr>
        <b/>
        <sz val="10"/>
        <rFont val="Arial"/>
        <family val="2"/>
      </rPr>
      <t xml:space="preserve">
</t>
    </r>
  </si>
  <si>
    <t xml:space="preserve">
</t>
  </si>
  <si>
    <t>TROŠKOVNIK GRIJANJA, HLAĐENJA, VENTILACIJE I MEDICINSKIH PLINOVA, TE
VODOVODA I ODVODNJE</t>
  </si>
  <si>
    <t>Opće naponene</t>
  </si>
  <si>
    <t xml:space="preserve">Prije davanja ponude potrebno je provijeriti sve računske radnje unutar Excel filea. </t>
  </si>
  <si>
    <t>Iskazana cijena je bez PDV-a, isti se obračunava prema važečim zakonskim propisima</t>
  </si>
  <si>
    <t>Jedinične cijene ponuđene u Troškovniku su fiksne i nepromjenjive za cijelo vrijeme trajanja radova te se smatraju potpuno uključivim vrijednostima radova pojedinih stavki, uključujući sve troškove i izdatke koji mogu biti potrebni za izvođenje stavke, kao što su:</t>
  </si>
  <si>
    <t>· troškovi koji se odnose na sav potrebni rad, materijal, privremene priključke na potrebnu infrastrukturu, režijske troškove do primopredaje, </t>
  </si>
  <si>
    <t>· troškovi materijala, dobave i transporta do mjesta ugradnje - montaže uključujući troškove specijaliziranog transporta i druge slične troškove,</t>
  </si>
  <si>
    <t>· troškovi radne snage za redovni i eventualni prekovremeni rad,</t>
  </si>
  <si>
    <t>· troškovi izrade, korištenja i demontaže svih pomoćnih, radnih, prilaznih, zaštitnih skela i ograda, te kompetne zaštite postojećih prostora i instalacija</t>
  </si>
  <si>
    <t>· troškovi nabave, dopreme, istovara i uskladištenja na gradilištu, unutarnjeg vertikalnog i horizontalnog transporta na gradilištu cjelokupnog materijala (bez obzira na težinu i mikrolokaciju) kao i predmeta i uređaja predviđenih za ugradbu i montažu, uključivo svu potrebnu mehanizaciju i dozvole.</t>
  </si>
  <si>
    <t>· troškovi pripremnih radova organizacije gradilišta te eventualni troškovi vezani za zauzeće prometne površine, prometna rješenja za vrijeme izvođenja radova, projekt organizacije gradilišta, privremene preregulacije prometa i slično, uključivo ishođenje svih potrebnih dozvola</t>
  </si>
  <si>
    <t>· troškovi čišćenja objekata tijekom građenja bez obzira na broj, vrstu i površinu čišćenja,</t>
  </si>
  <si>
    <t>· troškovi uređenja gradilišta po završetku radova s otklanjanjem svih otpadaka, odvozom šute, ostataka građevinskog materijala, inventara, pomoćnih objekata i slično,</t>
  </si>
  <si>
    <t>· svi troškovi zaštite izvedenih radova bez obzira na obujam i vrstu,</t>
  </si>
  <si>
    <t>· svi troškovi propisanih mjera zaštite na radu i zaštite od požara, kojih se Izvođač obvezan pridržavati,</t>
  </si>
  <si>
    <t>· troškovi osiguranja tijekom izvedbe radova kod jednog od osiguravajućih društava, koji uključuju i troškove osiguranja susjednih objekata, prolaznika, pacijenata i osoblja, odnosno štete koje mogu nastati uslijed izvođenja radova te troškove osiguranja od elementarnih i drugih nepogoda, kao i krađa,</t>
  </si>
  <si>
    <t>· troškovi svih potrebnih prethodnih i tekućih ispitivanja materijala i pribavljanja potrebne dokumentacije i potrebnih atesta, kojima se dokazuje kakvoća i kvaliteta izvedenih radova i ugrađenih proizvoda i materijala, a koji su potrebni za provođenje tehničkog pregleda i dobivanja uporabne dozvole,</t>
  </si>
  <si>
    <t xml:space="preserve">· troškovi obuke predstavnika investitora za korištenje ugrađene opreme od strane ovlaštenih servisera
</t>
  </si>
  <si>
    <t>· troškovi svih kontrolnih ispitivanja u okviru vrsta i obima predviđenih zakonima,  normama, pravilnicima i projektom</t>
  </si>
  <si>
    <t>· troškovi potrebnog skladišnog prostora na gradilištu, garderobe za radnike, prostora sa svim instalacijama (el. energija, Internet, grijanje i halđenje) za nesmentan rad nadzornog inženjera i sastanke, i sl.,</t>
  </si>
  <si>
    <t>· troškovi koji nastanu uslijed vremenskih neprilika,</t>
  </si>
  <si>
    <t>odnosno, uključuju sve troškove, opće rizike, obveze i odgovornosti koje su specificirane ili implicirane u dokumentaciji na kojoj se ponuda temelji.</t>
  </si>
  <si>
    <t>Pretpostavlja se da su svi troškovi uspostavljanja, organizacije i zatvaranja gradilišta, zarade izvođača radova te sva davanja,  naknade  i obveze izvođača radova jednako raspoređeni kroz jedinične cijene.</t>
  </si>
  <si>
    <t>Ponudi priložiti certifikate osposobljenosti - najmanje dva ovlaštena servisera sa certifikatom od proizvođača za pregled medicinske opreme, testiranje i puštanje u pogon instalacije medicinskih plinova. 
Ponudi priložiti certifikate osposobljenosti - najmanje dva instalatera opreme s certifikatom za montažu medicinske opreme</t>
  </si>
  <si>
    <t>U cijenu ponude bez poreza na dodanu vrijednost moraju biti uračunati svi troškovi i popusti.</t>
  </si>
  <si>
    <t>Prije davanja konačne ponude obavezno izvršiti upoznavanje s predmetnom projektnom dokumentacijom (posebni i tehnički uvjeti izvođenja, tehnički opis, nacrti), te tražiti eventualna pojašnjenja prije zaključivanja ponude.</t>
  </si>
  <si>
    <t>Ponuditeljima se preporuča posjet gradilištu i upoznavanje s građevinom, sukladno čl. 238. ZJN 2016. za slučaj ako se ponude mogu sastaviti tek nakon obilaska lokacije ili nakon neposrednog pregleda na licu mjesta dokumenata koji potkrjepljuju dokumentaciju o nabavi, kako bi se svi zainteresirani gospodarski subjekti mogli upoznati sa svim informacijama potrebnima za izradu ponude.</t>
  </si>
  <si>
    <t>Za sve eventualne primjedbe u pogledu izvođenja i troškovnika, obratiti se prije davanja ponude naručitelju.</t>
  </si>
  <si>
    <t>Sve stavke troškovnika bez obzira dali je to naglašeno ili ne odnose se na dobavu, dopremu i ugradnju svog potrebnog materijala i opreme, te ugradnju do pune pogonske funkcionalnosti.</t>
  </si>
  <si>
    <t>Cijena za svaku točku ovog troškovnika mora obuhvatiti dobavu, montažu, spajanje, te dovođenje u stanje potpune funkcionalnosti.</t>
  </si>
  <si>
    <t>U cijenu također ukalkulirati sav potreban spojni, montažni, pridržni i ostali materijal potreban za potpuno funkcioniranje.</t>
  </si>
  <si>
    <t xml:space="preserve">Sav građevinski materijal,  te uređaji i oprema se dobavljaju i dopremaju, a sav potreban rad se izvodi u skladu s tehničkim opisom (općim, tehničkim i posebnim uvjetima gradnje) i u skladu s opisima u pojedinim stavkama ovog troškovnika.      </t>
  </si>
  <si>
    <t>Jedinična cijena za radove iz pojedinih stavaka ovog troškovnika sadrži sav potreban rad i materijal, ukrcaj, prekrcaj, vanjske i unutrašnje transporte i sve potrebne pripomoći da se stavka izvede u cijelosti prema opisu dotične stavke u troškovniku i opisima odnosnih radova u tehničkom opisu.</t>
  </si>
  <si>
    <t>U stavkama ovog troškovnika pojedini termini imaju slijedeće značenje:</t>
  </si>
  <si>
    <t>Pod terminom "dobava" se podrazumijeva ukupna cijena dobave osnovnih materijala, proizvoda i opreme, te uskladištenje na gradilištu.</t>
  </si>
  <si>
    <t>Pod terminom "doprema" se podrazumijeva ukupna cijena dopreme osnovnih materijala, proizvoda i opreme do mjesta ugradnje.</t>
  </si>
  <si>
    <t xml:space="preserve">Pod terminom "ugradnja" ili "montaža" se podrazumijeva cijena raznašanja duž rova ili u građevinu, spuštanje u rov ili u građevinu, poravnanje i učvršćenje po pravcu i niveleti na pripremljenu podlogu, te ugradnja ili montaža cijevi, fazonskih komada, armatura, opreme i uređaja u predviđen položaj, stručne upute proizvođača, sva tvornička i gradilišna ispitivanja, te puštanje u probni rad. </t>
  </si>
  <si>
    <t>Obračun svih radova i količina je prema stvarno izvedenim radovima i količinama evidentiranim u građevinskoj knjizi, sukladno Ugovoru o građenju.</t>
  </si>
  <si>
    <t>Izvođač je dužan uskladiti projektnu dokumentaciju sa stvarno izvedenim stanjem, te istu po završetku radova isporučiti Investitoru u dva primjerka i u otključanoj elektronskoj formi (Word, dwg, itd).</t>
  </si>
  <si>
    <t>Izvođač radova mora obvezno izvoditi radove prema izvedbenom projektu. Mora sa ostalim izvođačima i nadzorom uskladiti redosljed  izvođenja kako ne bi došlo do preklapanja s ostalim trasama. Sva takva nekoordinirana preklapanja izvođač je dužan o svom trošku otkloniti.</t>
  </si>
  <si>
    <t>U sklopu troškova izvođenja izvođač mora uključiti izradu potrebnih radioničkih nacrta i detalja, te iste dati nadzoru i projektantu na ovjeru.</t>
  </si>
  <si>
    <t>Za svu ugrađenu opremu, izvedene radove, obavljena mjerenja i ispitivanja, potrebno je ishoditi ateste, mišljenja i potvrde o kvaliteti, odnosno usklađenosti s hrvatskom zakonskom regulativom i pravilima struke.</t>
  </si>
  <si>
    <t>Ponuđač radova mora ponuditi sve stavke iz ovog troškovnika.</t>
  </si>
  <si>
    <r>
      <rPr>
        <b/>
        <sz val="10"/>
        <rFont val="Arial"/>
        <family val="2"/>
      </rPr>
      <t>Opći uvjeti</t>
    </r>
    <r>
      <rPr>
        <sz val="10"/>
        <rFont val="Arial"/>
        <family val="2"/>
      </rPr>
      <t xml:space="preserve">
Ovi su uvjeti sastavni dio projekta, pa prema tome obvezni za izvoditelja.</t>
    </r>
  </si>
  <si>
    <t>Svi se radovi moraju izvesti prema nacrtima, općim uvjetima i tehničkom i troškovničkom opisu, odnosno opisu radova, te detaljima i pravilima struke, ali sve u okviru ponuđene jedinične cijene. Eventualna odstupanja treba prethodno dogovoriti s projektantom i nadzornim inženjerom za svaki pojedini slučaj. Jedinična cijena sadrži sve ono nabrojano kod opisa pojedine grupe radova, te se na taj način vrši i obračun istih. Jedinične cijene primjenjivati će se na izvedene količine bez obzira u kojem postotku iste odstupaju od količina u troškovniku</t>
  </si>
  <si>
    <t>Izvoditelj je dužan primjenjivati sve odgovarajuće važeće zakone, tehničke propise, standarde i normative.</t>
  </si>
  <si>
    <t>Za sve se primjene i odstupanja od ovog projekta mora pribaviti pismena suglasnost nadzornog inženjera i projektanta.</t>
  </si>
  <si>
    <t>Izvoditelj je dužan prije početka izvođenja radova proučiti projekt, provjeriti na gradilištu sve mjere potrebne za njegov rad, te pregledati sve podloge prema kojima će izvoditi radove. Posebnu pozornost treba posvetiti usklađivanju građevinskih i instalacijskih radova. Ako ustanovi neka odstupanja u mjerama, nedostatke ili pogreške u podlogama, dužan je pravovremeno obavijestiti nadzornog inženjera i zatražiti rješenje. Samovoljna izmjena projekta obavljena pri izvođenju be pismene suglasnosti projektanta isključuje bilo kakvu odgovornost projektanta za tehničku ispravnost projekta odnosno cjeline.</t>
  </si>
  <si>
    <t>Sav upotrijebljeni materijal mora biti kvalitetan, odgovarati standardima, te treba imati atest o ispitivanju. Ako izvoditelj  upotrijebi materijal za koji se ustanovi da ne odgovara kvaliteti ili traženim tehničkim karakteristikama, mora se zamijeniti onim koji odgovara traženim uvjetima. Materijal mora biti u skladu sa Zakonom o građevnim proizvodima (NN 76/13, 30/14), Tehničkim propisom o građevnim proizvodima (NN 33/10, izmjene i dopune 87/10, 146/10, 81/11,100/11, 130/12,81/13, 136/14, 119/15), Zakonom o tehničkim zahtjevima za proizvode i ocjenjivanju sukladnosti (NN 80/13, 14/14).</t>
  </si>
  <si>
    <t>Sav rad mora biti kvalitetno izveden, a sve što bi se u toku rada i kasnije pokazalo nekvalitetnim, izvoditelj je dužan o svom trošku otkloniti.</t>
  </si>
  <si>
    <t>Primopredaja nakon završetka radova obavlja se u prisutnosti nadzornog inženjera i investitora.</t>
  </si>
  <si>
    <t>Garantni rok teče od dana uspješne primopredaje građevine  investitoru.</t>
  </si>
  <si>
    <t>Garantni rok na kvalitetu obavljenog posla daje izvoditelj i traje dvije godine, odnosno prema odredbi Ugovora.</t>
  </si>
  <si>
    <t>Radove smije izvoditi samo ovlašteni izvoditelj. U protivnom svu nastalu štetu snosi onaj koji je angažirao izvoditelja  koji nije ovlašten za odnosne radove.</t>
  </si>
  <si>
    <t>TEHNIČKI UVJETI  - Općenito</t>
  </si>
  <si>
    <t>Svi izvedeni radovi moraju biti unutar dopuštenih granica koje su definirane Zakonom o gradnji (NN 153/13, 20/17), Zakonom o normizaciji (NN 80/13), odnosno zakonima, tehničkim propisima, priznatim tehničkim pravilima i pravilnicima o tehničkim mjerama za izvođenje pojedinih vrsta radova.</t>
  </si>
  <si>
    <t>Sve radove treba izvesti prema opisu pojedinih stavki i uvodnih opisa pojedinih grupa radova.</t>
  </si>
  <si>
    <t>Jediničnom cijenom treba obuhvatiti sve elemente navedene kako slijedi:</t>
  </si>
  <si>
    <t>ukoliko se ukažu eventualno nejednakosti između projekta i stanja na gradilištu, izvoditelj radova je dužan pravovremeno o tome obavijestiti investitora i projektanta i zatražiti potrebna objašnjenja</t>
  </si>
  <si>
    <t>sve mjere u projektima provjeriti u naravi</t>
  </si>
  <si>
    <t>svu kontrolu vršiti bez  posebne naplate</t>
  </si>
  <si>
    <t>Materijal</t>
  </si>
  <si>
    <t>Pod tim se razumijeva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također i davanje potrebnih uzoraka za pojedine vrste materijala.</t>
  </si>
  <si>
    <t>Jednakovrijednost proizvoda dokazuje se tehničkim svojstvima specificiranim prema normama navedenim u prilozima Tehničkog propisa o građevnim proizvodima. Zamjena jednakovrijednog proizvoda moguća je samo prilikom nuđenja. Izmjene jednakovrijednog proizvoda nakon ugovaranja nisu moguće.</t>
  </si>
  <si>
    <t>Kontrola prije ugradnje provodi se prema Tehničkom propisu o građevnim proizvodima NN 33/10, izmjene i dopune 87/10, 146/10, 81/11,100/11, 130/12,81/13, 136/14, 119/15) i pripadajućim normama: građevni proizvod se smije ugraditi u građevinu ako je sukladan zahtjevima iz projekta građevine. Neposredno prije ugradnje građevnih proizvoda obvezno se provode kontrolni postupci koji su propisani posebnim propisom odnosno koji su određeni projektom građevine za građevne proizvode. Kontrolni postupci provode se i u slučaju sumnje. Nadzorni inženjer dužan je upisom u građevinski dnevnik odrediti provedbu kontrolnih postupaka i način njihove provedbe.</t>
  </si>
  <si>
    <t>Zabranjena je ugradnja građevnog proizvoda koji je isporučen bez oznake u skladu s posebnim propisom i bez tehničke upute za ugradnju i uporabu, koji nema svojstva zahtijevana projektom ili mu je istekao rok uporabe, odnosno čiji podaci značajni za ugradnju, uporabu i utjecaj na svojstva i trajnost građevine nisu sukladni podacima određenim projektom.</t>
  </si>
  <si>
    <t>Ugradnja i održavanje građevnih proizvoda određeno projektom građevine moraju biti takvi da osiguraju ispunjavanje projektom određenih svojstava ugrađenih građevnih proizvoda i ispunjavanje drugih uvjeta iz Tehničkom propisu o građevnim proizvodima.</t>
  </si>
  <si>
    <t>Svojstva i uporabljivost građevnog proizvoda izrađenog na gradilištu utvrđuju se na način određen projektom i Tehničkim propisom o građevnim proizvodima. Podatke o dokazivanju uporabljivosti i postignutim svojstvima takvog građevnog proizvoda izvođač zapisuje u skladu s posebnim propisom o vođenju građevinskog dnevnika.</t>
  </si>
  <si>
    <t>Ugradnju građevnog proizvoda odnosno nastavak radova mora odobriti nadzorni inženjer, što se zapisuje u skladu s posebnim propisom o vođenju građevinskog dnevnika. Kod rekonstrukcije i održavanja građevine, novougrađeni građevni proizvodi moraju imati jednaka ili povoljnija svojstva od postojećih ugrađenih građevnih proizvoda odgovarajućeg mjesta ugradnje i namjene u građevini.</t>
  </si>
  <si>
    <t>Rad</t>
  </si>
  <si>
    <r>
      <rPr>
        <b/>
        <sz val="10"/>
        <rFont val="Arial"/>
        <family val="2"/>
      </rPr>
      <t>Cijeli kompleks OB Dubrovnik je na postojećem SCAD sustavu automatske regulacije proizvođača  Honeywell te se zbog održavanja, upravljanja i integracije s postojećim sustavom, mora ponuditi oprema istog proizvođača i u sklopu ovog natječaja.</t>
    </r>
    <r>
      <rPr>
        <sz val="10"/>
        <rFont val="Arial"/>
        <family val="2"/>
      </rPr>
      <t xml:space="preserve">
Slog automatske regulacije ventilokonvektora za spoj na CNUS, proizvod HONEYWELL 
</t>
    </r>
  </si>
  <si>
    <t>Mikroprocesorski regulator CLSE3L230</t>
  </si>
  <si>
    <t>Dobava , doprema i ugradnja viseće toplozračne zavjese, predviđena za horinzontalnu ugradnju iznad vrata, za rad samo s povratnim zrakom, kompletirana s dvobrzinskim ventilatorom, 
Minimalnih tehničkih karakteristika:                               duljine 2,2 m 
 za ugradnju u spušteni strop                                
Komplet sa svim potrebnim za ugradnju iznad vrata, za siguran i nesmetan rad i upravljanje, uključivo:</t>
  </si>
  <si>
    <t>Dobava , doprema i ugradnja prolaznog regulacijsko-balansirajućeg ventila neosjetljiv na utjecaj promjene dinamičkog tlaka sustava s funkcijom podešenja protoka od 20-100%  max protoka, s elektrotermičkim on/off u izvedbi normalno zatvoren, s mjernim priključcima,</t>
  </si>
  <si>
    <t>DN 25 +  230V, NC</t>
  </si>
  <si>
    <t>DN 20 +  230V, NC</t>
  </si>
  <si>
    <t>Dobava , doprema i ugradnja kuglastog ventila  za vodu, t  = -10 -120 °C
navojni, s holenderima, sljedećih dimenzija:</t>
  </si>
  <si>
    <t>Dobava , doprema i ugradnja izolacije cjevovoda hladne vode, položenog u zatvorenom prostoru, paronepropusnim materijalom koji ima zatvorene ćelije.
Minimalnih tehničkih karakteristika
- koeficijent otpora difuziji vodene pare:m &gt;= 7000
- vodljivost                 l &lt;= 0,036 W/mK
- bez FCKW
 Debljina izolacije 19 mm.
Svi spojevi su pričvršćeni lijepljenjem. U isporuku je uključena odgovarajuća količina ljepila i traka za zatvaranje šavova, te postavljanje iste.</t>
  </si>
  <si>
    <t xml:space="preserve">Materijal  teško zapaljiv, samougasiv, nekapajući i ne prenosi vatru. </t>
  </si>
  <si>
    <t>19x NO80</t>
  </si>
  <si>
    <t>19x NO65</t>
  </si>
  <si>
    <t>19xØ22 x 1,0</t>
  </si>
  <si>
    <t>19xØ28 x 1,5</t>
  </si>
  <si>
    <t>19xØ35 x 1,5</t>
  </si>
  <si>
    <t>19xØ42 x 1,5</t>
  </si>
  <si>
    <t>19xØ54 x 2,0</t>
  </si>
  <si>
    <t>Dobava , doprema i ugradnja polpropilenskih cijevi   prema i spojnih komada, za temeljni  horizontalni i vertikalni razvod  vode s ugradnjom metalnih obujmica s gumom na razmaku od 0,5 - 2,5 m. Obračun  se obavlja po metru kompletno montirane,  pričvršćene i ispitane cijevi. U stavku uračunati sav potreban spojno-brtveni materijal, te spojne i fazonske komade
 32 mm  NO 25( R 1") NP20,</t>
  </si>
  <si>
    <t>d32</t>
  </si>
  <si>
    <t>Dobava , doprema i ugradnja ispusnij slavina za punjenje i pražnjenje za pražnjenje vertikalnih vodova s priključkom za gumenu cijev i kapom.</t>
  </si>
  <si>
    <t>Dobava , doprema i ugradnja odzračnog lonca volumena 1 litra. Spoj na cijevi izvesti s cijevi NO 15 do NO 50 ovisno o veličini cijevi.
U cijenu uključiti kuglastu slavinu NO15  NP16, automatski odzračni ventil, četiri metra  cijevi NO 15 i površinsku zaštitu s dva premaza u različitoj boji. U cijenu uračunati i sabirne kolektore odušaka s priključkom na odvodnju sa svim potrebnim materijalom 
U cijenu uključiti automatski odzračni ventil  bez kapanja i procurivanja.</t>
  </si>
  <si>
    <t>Dobava , doprema i ugradnja protupožarnog brtvljenja  F90 (S 90) prolaza instalacija cijevi kroz  granice požarnih zona
Protupožarnom pjenom ispunjava se šupljina u  zidu (stropu), te se naknadno aplicira  ekspandirajućom  prevlakom po instalacijama i ispunjenom  otvoru s obadvije strane prodora.
Minimalnih tehničkih karakteristika
Min. debljina premaza je 1 mm, s  minimalnom potrošnjom cca. 1850 g / m2  
Prodor instalacija obilježava s  identifikacijskom naljepnicom izdanom od  strane proizvođača. 
Stručnu montažu mora izvesti ovlaštena firma.</t>
  </si>
  <si>
    <t>Izrada izvedenog stanja instalacije s nacrtima, svim izmjenama i dopunama u dva primjerka od strane ovlaštenog inženjera, uključivo sheme i upute za rukovanje i  održavanje, te tehnički opis instalacije. Sheme  i upute isprintati u boji, kaširati,  plastificirati, uokviriti i postaviti na  odgovarajuća mjesta. Sve nacrte i upute predati na CD-u u digitalnoj formi</t>
  </si>
  <si>
    <t>H x L 30 100           Q=565 W</t>
  </si>
  <si>
    <t>H x L 30 110           Q=630 W</t>
  </si>
  <si>
    <t>H x L 30 120           Q=687 W</t>
  </si>
  <si>
    <t>H x L 30 070           Q=402 W</t>
  </si>
  <si>
    <t>H x L 30 160           Q=878 W</t>
  </si>
  <si>
    <t>H x L 30 140           Q=776 W</t>
  </si>
  <si>
    <t>H x L 30 70             Q=629 W</t>
  </si>
  <si>
    <t>H x L 30 120           Q=1108 W</t>
  </si>
  <si>
    <t>H x L 30 80             Q=757 W</t>
  </si>
  <si>
    <t xml:space="preserve">H x L 30 110           Q=1374 W </t>
  </si>
  <si>
    <t>H x L 50 80        Q=951 W</t>
  </si>
  <si>
    <t>H x L 50 50        Q=375 W</t>
  </si>
  <si>
    <t>H x L 50 40        Q=300 W</t>
  </si>
  <si>
    <t>H x L 50 60        Q=436 W</t>
  </si>
  <si>
    <t>H x L 50 90        Q=636 W</t>
  </si>
  <si>
    <t>H x L 50 90        Q=1065W</t>
  </si>
  <si>
    <t>H x L 50 140      Q=1033 W</t>
  </si>
  <si>
    <t>H x L 50 160       Q=1161W</t>
  </si>
  <si>
    <t>H x L 50 160       Q=1769 W</t>
  </si>
  <si>
    <t>H x L 50 80         Q=590 W</t>
  </si>
  <si>
    <t>H x L 50 70         Q=509 W</t>
  </si>
  <si>
    <t>H x L 50 120       Q=1413 W</t>
  </si>
  <si>
    <t>H x L 90 160       Q=2613 W</t>
  </si>
  <si>
    <t>H x L 90 220       Q=3584 W</t>
  </si>
  <si>
    <t xml:space="preserve">Dobava , doprema i ugradnja kupaonskog radijatora
Boja RAL 9016
Uključivo sav spojni i ovjesni materijal i  odzračne ventile
Dimenzija Visina (H) x Duljina (L) u cm  ±5%
Snaga u Watima Q [W] pri 70/50/22 °C ±5%
</t>
  </si>
  <si>
    <t xml:space="preserve"> H x L 118 40          Q=308 W</t>
  </si>
  <si>
    <t xml:space="preserve">Dobava , doprema i ugradnja radijatorskog termostatskog  ventila Ø 1/2" u kompletu s prigušnicom  uključivo termostatsku glavu za regulaciju i prelaze na čeličnu cijev NO15, za radni tlak 10 bara
Termostatska glava u bijeloj boji
</t>
  </si>
  <si>
    <t>Dobava , doprema i ugradnja bešavne crne čelične  cijevi  s dokazanom  kvalitetom, uklj. ovjese, fazonske komade, materijal  za zavarivanje i brtvljenje, čvrste točke, klizne  točke, umetci za zvučnu izolaciju   antikorozijski zaštićene dvostrukim premazom  temeljne boje (premazi u različitoj boji), kao i  zaštitne cijevi za zidna i stropna provođenja s  uloškom, odzračni lonci s opremom,
Priključak na druge ovjese nije dozvoljen.  Cijevni vodovi polažu se u razmaku za  postavljanje toplinske izolacije prema  propisima o toplinskoj zaštiti. Montaža cijevi provodi se prema pravilima struke. Zavareni šavovi  izvode se kao vidljivi. Visina za montažu 3 – 5  m, uklj. odgovarajuće skele. Vidljive Cijevi  1/2" za spoj radijatora boje se u bijeli lak RAL 9010 otporan na temperature do 200°C. Uključivo toplinska izolacija s parnom branom debljine 13 mm.</t>
  </si>
  <si>
    <t xml:space="preserve">NO 15 </t>
  </si>
  <si>
    <t xml:space="preserve">NO 10  </t>
  </si>
  <si>
    <t xml:space="preserve">Dobava , doprema i ugradnja  temelja za  "vanjsku" jedinicu koji se sastoji od:
postolja iz armiranog betona 
tava za  sakupljanje kondenzata
spoj na izljevno  mjesto uključivo 10 m cjevovoda
tvrda guma za prigušenje vibracija
</t>
  </si>
  <si>
    <t xml:space="preserve">
Cijeli kompleks OB Dubrovnik je na postojećem SCAD sustavu automatske regulacije proizvođača  Honeywell te se zbog održavanja, upravljanja i integracije s postojećim sustavom, mora ponuditi oprema istog proizvođača i u sklopu ovog natječaja.
Sve stavke troškovnika automatske regulacije bez obzira dali je to naglašeno ili ne odnose se na dobavu i dopremu  svog potrebnog materijala i opreme, te ugradnju i puštanje u pogon do pune pogonske funkcionalnosti.</t>
  </si>
  <si>
    <t>LF20-3B54  - kanalni osjetnik temperature (NTC 20kΩ) - 280 mm</t>
  </si>
  <si>
    <t>ML7420A6009 - elektromotorni pogon ventila (0-10V ; 600N ; 24V)</t>
  </si>
  <si>
    <t>Tip: elementi u polju - KK-1 ;</t>
  </si>
  <si>
    <t>LF20-3B54 -- kanalni osjetnik temperature (NTC 20kΩ) - 280 mm</t>
  </si>
  <si>
    <t xml:space="preserve">Tip: elementi u polju - KK-2 </t>
  </si>
  <si>
    <t>LF20-3B54- kanalni osjetnik temperature (NTC 20kΩ) - 280 mm</t>
  </si>
  <si>
    <t>ML7420A6009  - elektromotorni pogon ventila (0-10V ; 600N ; 24V)</t>
  </si>
  <si>
    <t>Tip: elementi u polju - KK-3</t>
  </si>
  <si>
    <t>AF20-B65 - vanjski osjetnik temperature (NTC 20kΩ)</t>
  </si>
  <si>
    <t>VF20-1B54 - uronski cijevni osjetnik temperature s čahurom (NTC 20kΩ)</t>
  </si>
  <si>
    <t xml:space="preserve">Tip: LION; proizvod HONEYWELL </t>
  </si>
  <si>
    <r>
      <t xml:space="preserve">Elektrokomadni upravljački </t>
    </r>
    <r>
      <rPr>
        <b/>
        <sz val="10"/>
        <rFont val="Arial"/>
        <family val="2"/>
      </rPr>
      <t>(EMP+DDC)</t>
    </r>
    <r>
      <rPr>
        <sz val="10"/>
        <rFont val="Arial"/>
        <family val="2"/>
      </rPr>
      <t xml:space="preserve"> za regulaciju </t>
    </r>
    <r>
      <rPr>
        <b/>
        <sz val="10"/>
        <rFont val="Arial"/>
        <family val="2"/>
      </rPr>
      <t xml:space="preserve">klima komora KK-1 do KK-5 + OV te požarnih zaklopki - 13kpl.
</t>
    </r>
    <r>
      <rPr>
        <sz val="10"/>
        <rFont val="Arial"/>
        <family val="2"/>
      </rPr>
      <t xml:space="preserve">U ormaru su integrirani potrebni sklopovi EMP za sve potrošače klima komore i odsisne ventilatore i priprema komplente međuveze s DDC automatikom HAWK i LYNX  Honeywell.Ormar se isporučuje kompletno ožičen i ispitan,sa svom potrebnom tehničkom dokumentacijom. </t>
    </r>
  </si>
  <si>
    <t>Ormar čine slijedeći elementi:</t>
  </si>
  <si>
    <t>Elektrokomadni metalni ormar stojeće izvedbe u zaštiti IP 55, završno obojan s RAL7035.Mogućnost uzemljenja na kućište, vrata i montažnu ploču prema VDE i DIN propisima (atestiran). Signalizacija stanja elektromotornih potrošača prikazana je pomoću dvobojnih led-dioda integriranih u strojarskoj aplikaciji u boji koja se ugrađuje na gornjoj ploči ormara (grafička aplikacija). Dimenzija : 2000x1600x400mm(VxŠxD)                            kom. 1</t>
  </si>
  <si>
    <t>Kompaktni prekidač snage tip AF, 3P/160A/25kA sa pomoćnim kontaktom, magentskim i daljinskim okidačem (230V)                                         kom. 1</t>
  </si>
  <si>
    <t>Odvodnik prenapona, 0,275kV, 40 kA/polu, za impuls 8/20, tip 2, za TN-S sustav razvoda (3x L-N, 1x N-PE), s izmjenjivim ulošcima i indikacijom prorade.  kom. 1</t>
  </si>
  <si>
    <t>Minijaturni relej, 3C/O, 10A, 220VDC, serije PT  kom.6</t>
  </si>
  <si>
    <t>Minijaturni relej, 3C/O, 10A, 24VDC, serije P   kom.53</t>
  </si>
  <si>
    <t>PT podnožje 11-polno za PT3x releje, 10A      kom. 59</t>
  </si>
  <si>
    <t>Grebenasta sklopka, (glavna,crno/siva), 0-1/3P/20A, na vrata                                                         kom. 1</t>
  </si>
  <si>
    <t>Grebenasta sklopka, 0-1/2P/20A, na vrata       kom. 21</t>
  </si>
  <si>
    <t>Gljivasto tipkalo za isklop u nuždi, komplet: gljivasto tipkalo (deblokada povlačenjem), sprežni element, N/C kontakt                                                         kom. 1</t>
  </si>
  <si>
    <t>Unutarnja rasvjeta ormara s termostatom         kom. 1</t>
  </si>
  <si>
    <t>Transformator, 1-fazni | 230/24V | 30VA, IP00 + osig. sek.                                                            kom. 2</t>
  </si>
  <si>
    <t>Ispravljač, 1-fazni | 230/12VDC | 2A, montaža na DIN nosač                                                         kom. 1</t>
  </si>
  <si>
    <t>Analogni ampermetar za montažu na vrata      kom. 1</t>
  </si>
  <si>
    <t>Analogni voltmetar za montažu na vrata          kom. 1</t>
  </si>
  <si>
    <t>Zaštitni prekidač C 6A, 1-polni+N, širine 1 modula                                                                         kom. 13</t>
  </si>
  <si>
    <t>Zaštitni prekidač C 16A, 1-polni+N, širine 1 modula
                                                                 kom. 3</t>
  </si>
  <si>
    <t>Zaštitni prekidač, C karakteristika, 6A, 3-polni+N, 10kA
                                                                 kom.10</t>
  </si>
  <si>
    <t>Zaštitni prekidač, C karakteristika, 10A, 3-polni+N, 10kA                                                         kom. 4</t>
  </si>
  <si>
    <t>Zaštitni prekidač, C karakteristika, 16A, 3-polni+N, 10kA                                                         kom. 2</t>
  </si>
  <si>
    <t>Zaštitni prekidač, C karakteristika, 30A, 3-polni+N, 10kA                                                        kom. 2</t>
  </si>
  <si>
    <t>Pomoćni kontakt 5-250V/6A, 1 radni + 1 mirni kontakt
                                                               kom. 25</t>
  </si>
  <si>
    <t>Ventilator s radnim termostatom ( hlađenje opreme u ormaru                                                     kom. 1</t>
  </si>
  <si>
    <t>Digitalna aplikacijska shema sa vansjek strane sa integriranim bikolornim led-diodama ( ukupno 60 led-dioda) izrađena prema strojarskoj shemi instalacije ventilo-strojarnice                                      kom. 1</t>
  </si>
  <si>
    <t>Kućište od galvaniziranog čeličnog lima. Toplinski izmjenjivač koji se sastoji od kaljenih ploča naboranih površina posebno projektiranih za maksimalnu učinkovitost izmjene topline između rashladnog sredstva i vode. Izmjenjivač treba imati:
- Elektroničke ekspanzijske ventile za podešavanje količine rashladnog sredstva ovisno o postavljenoj temperaturi vode. 
- Termalne sonde za nadzor ispravnosti rada i sonda smrzavanja. 
-Priključke cijevi rashladnog sredstva i priključke vode s navojima. 
-Upravljačku štampanu pločicu s kontaktima za daljinski  i vanjske priključke.  
- Bazu s otvorima za rukovanje.
- Toplinsku izolaciju</t>
  </si>
  <si>
    <t>Minimalne mase: 180 kg</t>
  </si>
  <si>
    <t xml:space="preserve">Dobava , doprema i ugradnja predizolirane bakrene cijevi u kolutu za freonsku instalaciju plinske i tekuće faze namijenjene za rashladni medij R-410A u kompletu sa spojnicama, koljenima te pripadajućim potrebnim ovjesnim materijalom. Cijevi moraju biti odmašćene, očišćene i osušene </t>
  </si>
  <si>
    <t>Cu  15.88 x 1.0 (5/8")</t>
  </si>
  <si>
    <t>Dobava , doprema i ugradnja bakrene cijevi u šipci prema HRN EN 12735-1 za freonsku instalaciju plinske i tekuće faze namijenjene za rashladni medij R-410A u kompletu sa spojnicama, koljenima te pripadajućim potrebnim ovjesnim materijalom i izolacijom. Cijevi moraju biti odmašćene, očišćene i osušene</t>
  </si>
  <si>
    <t>Cu  28 x 1.5</t>
  </si>
  <si>
    <t>Troškovi ovlaštenog servisa proizvođača opreme za: 
- puštanje u rad uređaja uz prethodnu kontrolu svih izvedenih radova relevantnih za funkciju. 
- Izdavanje protokola o puštanju u rad. 
- Puštanje u rad obavezno kontrolirati tvorničkom programskom aplikacijom.</t>
  </si>
  <si>
    <t>Dobava , doprema i ugradnja hidrauličke skretnice
PN16 ,vertikalna, samostojeća, sa prirubnicama  i  protuprirubnicama, brtvama i vijcima i maticama, priključkom za pražnjenje, odzračnikom i priključkom za temperaturnu sondu, komplet sa svom potrebnom opremom i armaturom  za samostalni rad, sljedećih karakteristika:</t>
  </si>
  <si>
    <t>priključci DN65 - 4 kom.</t>
  </si>
  <si>
    <t>Pražnjenje DN25  - 1 kom
Priključci na vrhu DN 20 - 2 kom
Otvor za čišćenje   - 1 kom</t>
  </si>
  <si>
    <t>Dobava , doprema i ugradnja hidrauličke skretnice
PN16 ,vertikalna, samostojeća, s prirubnicama  i  protuprirubnicama, brtvama i vijcima i maticama, priključkom za pražnjenje, odzračnikom i priključkom za temperaturnu sondu, komplet sa svom potrebnom opremom i armaturom  za samostalni rad, sljedećih karakteristika:</t>
  </si>
  <si>
    <t>priključci DN125 - 4 kom</t>
  </si>
  <si>
    <t>Dobava , doprema i ugradnja razdjelnika hladne vode 7°C.
Minimalnih tehničkih karakteristika:
Izrađen od bešavne čelične cijevi prema DIN 2448,
materijal St 35.8 (Č 1212), DIN 17006:
NO 200 ; NP16      -promjera                                             L    =  1120  mm    -dužine                                             psis  =  10,0    bar     -radni tlak                                        s odgovarajućim podnicama, konstruiran sa sljedećim priključcima:
-priključak za termometar:   1 x   
-priključak za pražnjenje:    1 x   DN20
-priključci sa prirubnicama: 1 x DN80
-priključci sa prirubnicama: 1 x DN50
-priključci sa prirubnicama: 1 x DN125</t>
  </si>
  <si>
    <t>Dobava , doprema i ugradnja sabirnika hladne vode 12°C
Minimalnih tehničkih karakteristika:
izrađen od bešavne čelične cijevi prema DIN 2448,
materijal St 35.8 (Č 1212), DIN 17006:
NO 200 ; NP16      -promjera                                             L    =  1120  mm    -dužine                                             psis  =   10,0    bar     -radni tlak                                        s odgovarajućim podnicama, konstruiran sa sljedećim priključcima:
-priključak za termometar:   1 x   
-priključak za manometar:   1 x  
-priključak za pražnjenje:    1 x   DN20
-priključci sa prirubnicama: 1 x DN80
-priključci sa prirubnicama: 1 x DN50
-priključci sa prirubnicama: 1 x DN125</t>
  </si>
  <si>
    <t>Dobava , doprema i ugradnja razdjelnika tople vode 80oC
Minimalnih tehničkih karakteristika:
izrađen od bešavne čelične cijevi prema DIN 2448,
materijal St 35.8 (Č 1212), DIN 17006:
NO 80 ; NP16      -promjera                                             L    =  1290  mm    -dužine                                             psis  =   10,0    bar     -radni tlak                                        s odgovarajućim podnicama, konstruiran sa sljedećim priključcima:
-priključak za termometar:   1 x   
-priključak za pražnjenje:    1 x   DN15
-priključci sa prirubnicama: 1 x DN65
-priključci sa prirubnicama: 1 x DN50
-priključci sa prirubnicama: 1 x DN65
-priključci sa prirubnicama: 1 x DN50</t>
  </si>
  <si>
    <t>Dobava , doprema i ugradnja sabirnika tople vode 60oC
Minimalnih tehničkih karakteristika:
izrađen od bešavne čelične cijevi prema DIN 2448,
materijal St 35.8 (Č 1212), DIN 17006:
NO 80 ; NP16      -promjera                                             L    =  1290  mm    -dužine                                             psis  =   10,0    bar     -radni tlak                                        s odgovarajućim podnicama, konstruiran sa sljedećim priključcima:
-priključak za termometar:   1 x   
-priključak za manometar   1 x  
-priključak za pražnjenje:    1 x   DN15
-priključci sa prirubnicama: 1 x DN65
-priključci sa prirubnicama: 1 x DN50
-priključci sa prirubnicama: 1 x DN65
-priključci sa prirubnicama: 1 x DN50</t>
  </si>
  <si>
    <t>priključci DN65 - 4 kom</t>
  </si>
  <si>
    <t xml:space="preserve">Senzori diferencijalnog tlaka  ugrađeni u kućištu crpke.
¨-stalno mjerenje i nadzor protoka, visine dobave i potrošnje.
 Mogućnost pregleda povijesti rada u realnom vremenu (prikaz 3dD dijagrama – vrijeme, visina dobave, protok), te povijesti potrošnje u realnom vremenu. Ugrađen integriran osjetnik temperature, te ukoliko vežemo i u suprotni vod (polaz/povrat) osjetnik temperature koji je spojen na crpku crpka može raditi i kao mjerilo toplinske energije. 
Mogućnost podešavanja preko displeja na samoj crpki i preko Wi-Fi veze s pametnim telefonom i mogučnost umrežavanja u Wi-Fi mrežu s pametnim telefonom te mogućnost slanja servisnog izvještaja preko pametnog telefona. 
</t>
  </si>
  <si>
    <t xml:space="preserve">Upravljačka ploča treba biti na priključnoj kutiji.
Crpka treba imati 6 režima regulacije:
- regulacija proporcionalnim diferencijalnim tlakom
- regulacija konstantnim diferencijalnim tlakom
- regulacija preko samopodešavajuće funkcije – crpka se sama prilagođava hidraulici sustava, snimanjem karakteristike sustava i automatskim podešavanjem zadane vrijednosti za regulaciju proporcionalnim diferencijalnim tlakom
- regulacija preko funkcije ograničenja protoka – Crpka koja radi u samopodešavajućoj funkciji može ograničiti protok na zadani, (u svrhu štednje energije i boljeg hidrauličkog rada.
- regulacija preko temperaturnog osjetila
- regulacija po konstantnoj krivulji
</t>
  </si>
  <si>
    <t>Crpka treba imati Indeks Energetske Učinkovitosti (Energy Efficiency index) EEI ≤ 0,18</t>
  </si>
  <si>
    <t>Uključivo svu potrebnu dodatnu mjernu opremu i opremu za povezivanje na postojeći centralni nadzorni sustav, regulaciju, ožičenje sa zaštitnim cijevima, toplinsku izolaciju, puštanje u pogon od strane  ovlaštenog servisera, mjerenje i podešavanje parametara prema stvarnim potrebama sustava</t>
  </si>
  <si>
    <t>Dobava , doprema i ugradnja cirkulacijske pumpe za krug hlađenja 
Crpka, u izvedbi s mokrim rotorom, s frekventnim pretvaračem ugrađenim na priključnoj kutiji motora crpke i rotorom elektromotora iz permanentnog magneta. 
Minimalnih tehničkih karakteristika:
Crpke trebaju zadovoljavati Erp/Eup direktivu, te uredbe EU 641/2009 i 622/2012 i trebaju imati indeks energetske učinkovitosti  EEI (Energy Efficiency Index) kako je niže specificiran ili bolji (niži).</t>
  </si>
  <si>
    <t xml:space="preserve">Senzori diferencijalnog tlaka  ugrađeni u kućištu crpke.
¨-stalno mjerenje i nadzor protoka, visine dobave i potrošnje.
 Mogućnost pregleda povijesti rada u realnom vremenu (prikaz 3dD dijagrama – vrijeme, visina dobave, protok), te povijesti potrošnje u realnom vremenu. Ugrađen integriran osjetnik temperature, te ukoliko vežemo i u suprotni vod (polaz/povrat) osjetnik temperature koji je spojen na crpku crpka može raditi i kao mjerilo toplinske energije. 
Mogućnost podešavanja preko displeja na samoj crpki i preko Wi-Fi veze s pametnim telefonom i mogučnost umrežavanja u Wi-Fi mrežu s pametnim telefonom te mogućnost slanja servisnog izvještaja preko pametnog telefona. </t>
  </si>
  <si>
    <t>Upravljačka ploča treba biti na priključnoj kutiji.
Crpka treba imati 6 režima regulacije:
- regulacija proporcionalnim diferencijalnim tlakom
- regulacija konstantnim diferencijalnim tlakom
- regulacija preko samopodešavajuće funkcije – crpka se sama prilagođava hidraulici sustava, snimanjem karakteristike sustava i automatskim podešavanjem zadane vrijednosti za regulaciju proporcionalnim diferencijalnim tlakom
- regulacija preko funkcije ograničenja protoka – Crpka koja radi u samopodešavajućoj funkciji može ograničiti protok na zadani, (u svrhu štednje energije i boljeg hidrauličkog rada.
- regulacija preko temperaturnog osjetila
- regulacija po konstantnoj krivulji</t>
  </si>
  <si>
    <t>Crpka treba imati Indeks Energetske Učinkovitosti (Energy Efficiency index) EEI ≤ 0,17</t>
  </si>
  <si>
    <t xml:space="preserve">Izvoditelj je obvezan sve radove po ovoj troškovničkoj dokumentaciji izvesti stručno i kvalitetno pridržavajući se svih dužnosti i obveza iz Zakona o građenju (N.N. 153/13), Zakona o normizaciji N.N.55/96, pravilnika i propisa, pravila zanata, tehničke dokumentacije, uputa projektanta i nadzora, te uvjeta Ugovora o građenju. </t>
  </si>
  <si>
    <t xml:space="preserve">Na poziciji A ugraditi automatska teleskopska klizna 2-krilna vrata (pogon i krila) pogodna za frekventnu uporabu i s certifikatom za ugradnju na evakuacijske puteve i izlaze za nuždu. Dimenzija svijetlog otvora je 1500 x 2100 mm. </t>
  </si>
  <si>
    <t>Krila vrata, koja u otvorenom položaju otklize preko zida, izrađena su od konstrukcije tankih aluminijskih profila debljine 30 mm plastificiranih u RAL po izboru projektanta. Klizna krila automatskih teleskopskih vrata  sadrže puni panel debljine 10 mm (5+5 mm).</t>
  </si>
  <si>
    <t xml:space="preserve">Pogon automatskih vrata postavlja se na ravnu i čvrstu podlogu (čvrsti zid, greda ili stijena) visine od minimalno 100 mm, iznad svijetlog otvora i mora zadovoljavati uvjete koje propisuje norma EN 16005. Pogon posjeduje certifikat prema DIN 18650 i ima nosivost do 100 kg/krilu, a omogućava brzinu otvaranja krila do 0,9m/s. Mora imati mogućnost spajanja na vatrodojavu. U pogonu automatskih vrata koji je opremljen inteligentnim upravljačkim sklopom s mikroprocesorskim upravljanjem namijenjenim za evakuacijska vrata nalaze se 2 motora, zupčasti remen, samonadzirajuća elektronika za evakuacijska vrata i ostali dijelovi potrebni za funkcionalni rad. Pogon sadrži baterijski sustav za otvaranje u slučaju nestanka struje s inteligentnim napajanjem za nadzor kapaciteta baterije. Pogon automatskih vrata  ukupne visine 145 mm prekriven je pokrovom izrađenim od aluminija (visina pokrova 130 mm) plastificira se u RAL boju po izboru projektanta. </t>
  </si>
  <si>
    <t>Otvaranje vrata vrši se s vanjske strane pomoću tipkovnice s numeričkom zaporkom, a s unutarnje strane pomoću tipkala na lakat. U svrhu otvaranja vrata, potrebno je i na prijemnom pultu predvidjeti gumb za otvaranje predmetnih vrata kojim ovlašteno osoblje po potrebi može ista otvoriti. Pogon se obostrano oprema radarima s integriranom sigurnosnom zavjesom prema EN16005 s time da u smjeru evakuacije, na unutarnjoj strani pogona radar mora bitri samonadzirajući radar pogodan za ugradnju na evakuacijska vrata.</t>
  </si>
  <si>
    <t xml:space="preserve">Na poziciji B ugraditi automatska teleskopska klizna 2-krilna vrata (pogon i krila) pogodna za frekventnu uporabu i s certifikatom za ugradnju na evakuacijske puteve i izlaze za nuždu. Dimenzija svijetlog otvora je 1500 x 2100 mm. </t>
  </si>
  <si>
    <t xml:space="preserve">Otvaranje vrata vrši se s vanjske strane pomoću tipkovnice s numeričkom zaporkom, a s unutarnje strane pomoću tipkala na lakat. U svrhu otvaranja vrata, potrebno je i na prijemnom pultu predvidjeti gumb za otvaranje predmetnih vrata kojim ovlašteno osoblje po potrebi može ista otvoriti. Pogon se obostrano oprema radarima s integriranom sigurnosnom zavjesom prema EN16005, s time da u smjeru evakuacije, na unutarnjoj strani pogona radar mora bitri samonadzirajući radar pogodan za ugradnju na evakuacijska vrata. </t>
  </si>
  <si>
    <t xml:space="preserve">Na ulazu u prostor reanimacije ugraditi automatska klizna 2-krilna vrata (pogon i krila) pogodna za frekventnu uporabu i mogućnošću tihog rada zbog velikih kolica i klizne tračnice podložene gumom koju je moguće i zamijeniti. Dimenzija svijetlog otvora je 1400 x 2100 mm. </t>
  </si>
  <si>
    <t>Krila vrata izrađena su od konstrukcije tankih aluminijskih profila debljine 30 mm plastificirano u RAL po izboru projektanta. Klizna krila automatskih vrata su ostakljena sigurnosnim laminiranim staklom s neprozirnom opal folijom ukupne debljine 10 mm (5+5 mm) i klize preko zida s vanjske strane ulaza u predmetni prostor. Kod vrata REANIMACIJE 1 (u prostoru čekaonice) prostor klizanja kliznih krila zaštititi ugradnjom dodatnih zaštitnih krila s mogućnošću zaokretnog otvaranja istih radi čišćenja.</t>
  </si>
  <si>
    <t xml:space="preserve">Pogon automatskih vrata visine 100 mm postavlja se na ravnu i čvrstu podlogu (zid ili nosač) čija visina mora biti minimalno 70 mm, iznad svijetlog otvora. Posjeduje certifikat prema DIN 18650 i mora zadovoljavati uvjete koje propisuje norma EN 16005. Pogon ima nosivost do 100 kg/krilu, a omogućava brzinu otvaranja krila do 0,9m/s. Mora imati mogućnost spajanja na vatrodojavu. U pogonu automatskih vrata koji je opremljen inteligentnim upravljačkim sklopom s mikroprocesorskim upravljanjem nalaze se motor, zupčasti remen, napajanje i ostali dijelovi potrebni za funkcionalni rad. Pogon sadrži baterijski sustav za otvaranje u slučaju nestanka struje. Pogon je prekriven pokrovom izrađenim od aluminija plastificiran u RAL boji po izboru projektanta. </t>
  </si>
  <si>
    <t xml:space="preserve">Otvaranje vrata vrši se i s unutarnje i vanjske strane pomoću tipkala na lakat. U skladu s normom EN16005 vrata je potrebno opremiti i senzorima s integriranom sigurnosnom zavjesom. 
Na prijemnom pultu ugraditi gumb za otvaranje vrata kojim ovlašteno osoblje po potrebi može ista otvoriti.
</t>
  </si>
  <si>
    <t>Krila vrata izrađena su od konstrukcije tankih aluminijskih profila debljine 30 mm plastificirano u RAL po izboru projektanta. Klizna krila automatskih vrata su ostakljena sigurnosnim laminiranim staklom s neprozirnom opal folijom ukupne debljine 10 mm (5+5 mm) i klize preko zida s vanjske strane ulaza u predmetni prostor.</t>
  </si>
  <si>
    <t xml:space="preserve">Pogon automatskih vrata visine 100 mm postavlja se na ravnu i čvrstu podlogu (zid ili nosač)  čija visina mora biti minimalno 70 mm, iznad svijetlog otvora. Posjeduje certifikat prema DIN 18650 i mora zadovoljavati uvjete koje propisuje norma EN 16005. Pogon ima nosivost do 100 kg/krilu, a omogućava brzinu otvaranja krila do 0,9m/s. Mora imati mogućnost spajanja na vatrodojavu. U pogonu automatskih vrata koji je opremljen inteligentnim upravljačkim sklopom s mikroprocesorskim upravljanjem nalaze se motor, zupčasti remen, napajanje i ostali dijelovi potrebni za funkcionalni rad. Pogon sadrži baterijski sustav za otvaranje u slučaju nestanka struje. Pogon je prekriven pokrovom izrađenim od aluminija plastificiran u RAL boji po izboru projektanta. </t>
  </si>
  <si>
    <t xml:space="preserve">Na ulazu u predmetni prostor ugraditi automatska klizna 1-krilna vrata (pogon i krilo) pogodna za frekventnu uporabu i mogućnošću tihog rada zbog velikih kolica i klizne tračnice podložene gumom koju je moguće i zamijeniti. Dimenzija svijetlog otvora je 1200 x 2100 mm. </t>
  </si>
  <si>
    <t>Krilo vrata izrađeno je od konstrukcije tankih aluminijskih profila debljine 30 mm plastificirano u RAL po izboru projektanta. Klizno krilo automatskih vrata ostakljeno je sigurnosnim laminiranim prozirnim staklom debljine 10 mm (5+5 mm) i klizi preko zida s vanjske strane ulaza u predmetni prostor (osim u prostoru izolacije).</t>
  </si>
  <si>
    <t xml:space="preserve">Pogon automatskih vrata visine 100 mm postavlja se na ravnu i čvrstu podlogu (zid ili nosač)  čija visina mora biti minimalno 70 mm, iznad svijetlog otvora. Posjeduje certifikat prema DIN 18650 i mora zadovoljavati uvjete koje propisuje norma EN 16005. Pogon ima nosivost do 100 kg/krilu, a omogućava brzinu otvaranja krila do 0,9m/s. Mora imati mogućnost spajanja na vatrodojavu. U pogonu automatskih vrata koji je opremljen inteligentnim upravljačkim sklopom s mikroprocesorskim upravljanjem nalaze se motor, zupčasti remen, napajanje i ostali dijelovi potrebni za funkcionalni rad. Pogon sadrži baterijski sustav za otvaranje u slučaju nestanka struje. Pogon visine max. 100 mm je prekriven pokrovom izrađenim od aluminija plastificiran u RAL boji po izboru projektanta. </t>
  </si>
  <si>
    <t xml:space="preserve">Otvaranje vrata vrši se i s unutarnje i vanjske strane pomoću tipkala na lakat. U skladu s normom EN16005 vrata je potrebno opremiti i senzorima s integriranom sigurnosnom zavjesom. 
</t>
  </si>
  <si>
    <t>GLAVNI ULAZ – VJETROBRAN</t>
  </si>
  <si>
    <t xml:space="preserve">Na svaku od fiksnih aluminijskih stijena ulaznog vjetrobrana ugraditi automatska klizna 2-krilna vrata (pogon i krila) pogodna za frekventnu uporabu i s certifikatom za ugradnju na evakuacijske puteve i izlaze za nuždu te mogućnošću tihog rada zbog velikih kolica i klizne tračnice podložene gumom koju je moguće i zamijeniti. Dimenzija svijetlog otvora je 2200 x 2290 mm. </t>
  </si>
  <si>
    <t>Krila vrata izrađena su od konstrukcije tankih aluminijskih profila debljine 30 mm plastificirano u RAL po izboru projektanta. Klizna krila vanjskih automatskih vrata su ostakljena sigurnosnim IZO staklom debljine 22 mm (6+9+6 mm), a kod unutarnjih je to sigurnosno laminirano staklo debljine 10 mm (5+5 mm).</t>
  </si>
  <si>
    <t xml:space="preserve">Pogon automatskih vrata visine 100 mm postavlja se na ravnu i čvrstu podlogu čija visina iznosi minimalno 70 mm, iznad svijetlog otvora i mora zadovoljavati uvjete koje propisuje norma EN 16005. Pogon koji posjeduje certifikat prema DIN 18650 ima nosivost do 100 kg/krilu, a omogućava brzinu otvaranja krila do 0,9m/s. Mora imati mogućnost spajanja na vatrodojavu. U pogonu automatskih vrata koji je opremljen inteligentnim upravljačkim sklopom s mikroprocesorskim upravljanjem namijenjenim za evakuacijska vrata nalaze se 2 motora, zupčasti remen, samonadzirajuća elektronika za evakuacijska vrata i ostali dijelovi potrebni za funkcionalni rad. Pogon vrata koja graniče s vanjskim prostorom sadrži i elektromehaničku bravu. Pogon sadrži baterijski sustav za otvaranje u slučaju nestanka struje s inteligentnim napajanjem za nadzor kapaciteta baterije. Pogon je prekriven pokrovom izrađenim od aluminija plastificiran u RAL boji po izboru projektanta. </t>
  </si>
  <si>
    <t xml:space="preserve">Otvaranje vrata u dnevnom režimu vrši se i s unutarnje i vanjske strane pomoću radara (kombiniranog -  sa sigurnosnom zavjesom i senzorom za pokret) s time da radar koji se postavlja u smjeru evakuacije mora biti samonadzirajući, pogodan za ugradnju na evakuaciskim vratima.  </t>
  </si>
  <si>
    <t>Dobava i montaža metalnog spuštenog stropa u boji RAL 1015 s 3 mm zakošenim rubom, bez perforacije, u dimenziji 600x600x33. Ploče se postavlja na nevidljivu podkonstrukciju koja sadrži primarnu podkonstrukciju U profila, sekundarnu A profila i F rubne nosače. Tražena nosivost potkonstrukcije je min 7,4 kg/m2. Profili za ovjes ploča su slijedećih karakteristika: visina 42 mm, debljina 6 mm; čvrstoća na vlak  330 N/mm2; granica rastezljivosti 250 N/mm2
Ploče imaju funkciju „prozora“ tj. 20% stropa se otvara bez skidanja ploča. Ploče i rubni profili su u boji RAL 1015. Ploče prema ponašanju u požaru moraju biti u razredu A1 s koeficijentom upijanja zvuka αw = 0,10. Stropne ploče trebaju zadovoljavati slijedeće karakteristike: prema klasi čestične čistoće klasa ISO 3,  bakteriološke čistoće B10, perivosti preko 500 ciklusa pranja prema ASTM D-4828.
Moguće je pranje stropa s vodom pod pritiskom.
U jediničnoj cijeni je cijena stropa do potpune funkcionalnosti i uljučujuči sav potreban dodatni materijal.
Strop izvesti u cijelosti prema nacrtu spuštenog stropa. 
Obračun po m2 postavljenog stropa.  
.</t>
  </si>
  <si>
    <t xml:space="preserve">Izrada i ugradnja jednostrukih jednokrilnih zaokretnih punih čeličnih unutarnjih vrata zajedno s čeličnim dovratnikom. Vrata iz program za bolnice. Vrata izraditi od termički galvaniziranih čeličnih ploča pocinčanih s obje strane, te obraditi ektrolizom. Moraju imati dvostruku zvučnu (37 dB) i toplinsku izolaciju (1,0 W/m2K), moraju izvrsno prijanjati i imati trostranu brtvu i metlicu dole (bez praga).Moraju biti antikorozivno zaštićena. Krila vrata, termički galvanizirana  premazana matiranom bojom sa završnim premazom lakom. Vratno krilo je puno, specijalne izvedbe dvoslojno, ukupne debljine 40 mm.                                         </t>
  </si>
  <si>
    <t xml:space="preserve">U obračun ulazi nabava i postavljanje brtve na spoju dovratnika i zida, postavljene u žlijeb dovratnika, odbojnici podni ili zidni. Dovratnik izrađen od dekapiranog lima debljine 2 mm je skošen, profiliran, sa žlijebom za brtvu, bolnički program. Okov je prvoklasni specijalne izrade iz programa za bolnice  s dekorativnim ručkama i štitnicima, profilirana cilindrična brava s tri ključa i generalnim, grupnim ili glavnim ključem prema zahtijevu korisnika. Boja i ton po izboru projektanta u ton karti, odnosno RAL-u. </t>
  </si>
  <si>
    <t>Sve komplet ugrađeno i pušteno u funkciju. Vrata pomoćnih prostorija i sanitarnih čvorova trebaju imati ventilacijsku rešetku, dole, veličine 22,5 x 12,5 cm od  tvrdog aluminija.</t>
  </si>
  <si>
    <t>Izrada i suha ugradba punih jednokrilnih automatskih vatrootpornih zaokretnih vrata T-90 (vatrootpornosti F = 90 min) na glavnom stubištu. Izrađuju se od čeličnih profila, krilo debljine 1 mm i dovratnik debljine 2 mm. Vrata moraju biti zvučno izolirana (42 db), dimonopropusna, neiskreća ("S" zona), bez praga sa spuštajućom gumenom samogasivom i ekspandirajućom brtvom. Sve tražene kvalitete mora zadovoljavati i spoj vrata sa zidom i podom.  Debljina vratnog krila je 63 mm. Okov : spojnice s kugličnim ležajem, brava "panik" električna s podizačem vatrootporna, cilindar s tri ključa, kvaka vatrootporna, rozete pojedinačne, zatvarač hidraulički s polugom i letvom, zasun. Prostor između vrata i požarnog zida požarno brtviti i zaštititi požarno noseču konstrukciju vrata.</t>
  </si>
  <si>
    <t>Montažu kutne letvice izvesti lijepljenjem.</t>
  </si>
  <si>
    <t>Tlačno odsisna klima komora KK-3 za unutarnju  ugradnju dvoetežne izvedbe s glikolnim rekuperatorom u higijenskoj izvedbi. Klima komora je sastavljena od ulazne sekcije s žaluzinom, filtra na usisu tlačne i odsisne komore, glikolnog rekuperatora, toplovodnog grijača s prostorom za smještaj protusmrzavajućeg termostata, hladnjaka sa eliminatorom kapljica, tlačnog i odsisnog ventilatora, te prigušivaćima buke na usisu i tlaku. Usisni i tlačni priključci klima komore su čeone izvedbe. Klima komora je izvedena s dvostrukim izoliranim (50mm) panelima i standardno je poliuretanski obojena RAL9010 i RAL9001.
Komora mora zadovoljavati Ecodesign 1253-2014/2018 (ErP 2018).</t>
  </si>
  <si>
    <t>- Usisna sekcija sa žaluzinom pripremljena za spoj na elektromotorni pogon, okvir dodatno zaštićen premazom</t>
  </si>
  <si>
    <t>- Odsisna ventilatorska sekcija sa direktno pogonjenim EC ventilatorom  smještenim na antivibracijskom postolju s oprugama i unutarnjim fleksibilnim priključcima, upravljan preko frekvencijskog pretvarača, uključivo servisna sklopka na panelu komore.
Minimalni protok zraka: 2.150 m3/h (dozvoljeno odstupanje max. +5%)
Minimalni eksterni pad tlaka: 500 Pa (dozvoljeno max. +10%)
Snaga motora ventilatora: 2,2 kW
Napajanja:400V/3f/50Hz</t>
  </si>
  <si>
    <t xml:space="preserve">Dobava , doprema i ugradnja higijenske klima komora  KK-4 (AKUTNI /SUBAKUTNI)
</t>
  </si>
  <si>
    <t>Tlačno-odsisna kompaktna klima komora za unutarnju ugradnju vertikalne izvedbe. Klima komora je sastavljena od usisne sekcije sa žaluzinom, ploćastog rekuperatora, filtera na usisu svježeg i otpadnog zraka, toplovodnog grijača, hladnjaka i filtera u dodatnom kučištu, tlačnog i odsisnog ventilatora sa regulacijom broja okretaja, te prigušivača buke izvan kučišta klima komore. Klima komora je izvedena s dvostrukim panelima i izolacijom debljine 50 mm, standardno je poliuretanski obojena RAL7035 i RAL7024.
Minimalnih tehničkih karakteristika
Komora mora zadovoljavati Ecodesign 1253-2014/2018 (ErP 2018).</t>
  </si>
  <si>
    <r>
      <t>Maksimalna količina zraka u tlačnoj komori: 
1.000 m</t>
    </r>
    <r>
      <rPr>
        <vertAlign val="superscript"/>
        <sz val="10"/>
        <rFont val="Arial"/>
        <family val="2"/>
      </rPr>
      <t>3</t>
    </r>
    <r>
      <rPr>
        <sz val="10"/>
        <rFont val="Arial"/>
        <family val="2"/>
      </rPr>
      <t>/h (dozvoljeno odstupanje max. +5%)</t>
    </r>
  </si>
  <si>
    <r>
      <t>Maksimalna količina zraka u odsisnoj komori: 
1.000 m</t>
    </r>
    <r>
      <rPr>
        <vertAlign val="superscript"/>
        <sz val="10"/>
        <rFont val="Arial"/>
        <family val="2"/>
      </rPr>
      <t>3</t>
    </r>
    <r>
      <rPr>
        <sz val="10"/>
        <rFont val="Arial"/>
        <family val="2"/>
      </rPr>
      <t>/h  (dozvoljeno odstupanje max. +5%)</t>
    </r>
  </si>
  <si>
    <t>- Filterska sekcija s montiranim transmiterom diferencijalnog tlaka  - klasa filtracije M5+F7 (M5HEE+F7HEE)</t>
  </si>
  <si>
    <t xml:space="preserve">- Protustrujni pločasti rekuperator topline dodatno zaštićen eopxy premazom s by-pass žaluzinom i motornim pogonom na svježem zraku. Karakteristike rekuperatora zimi su:
Minimalni stupanj iskorištenja: 91,1%
temperatura sv. zraka na usisu: -2°C / 90%
temperatura povratnog zraka: 22°C / 50%
</t>
  </si>
  <si>
    <t xml:space="preserve">- Tlačna ventilatorska sekcija s direktno pogonjenim ventilatorom i EC motorom s regulacijom broja okretaja, te montiranim transmiterom diferencijalnog tlaka.
Minimalni protok zraka: 1.000 m3/h (dozvoljeno odstupanje max. +5%)
Miniumalni eksterni pad tlaka: 500 Pa (dozvoljeno odstupanje max. +10%)
Snaga motora ventilatora: 1 kW
Napajanja: 400V/3f/50Hz
</t>
  </si>
  <si>
    <t>- Sekcija toplovodnog grijača s troputnim motornim regulacijskim ventilom i ugrađenom protusmrzavajućom zaštitom, dodatno prelakirane aluminijske lamele:
Temperatura ogrijevne vode: 70°C / 50°C
Minimalni toplinski učin: 5 kW
Pad tlaka na strani vode: 12,8 kPa  ±10%</t>
  </si>
  <si>
    <t>- Izdvojena sekcija hladnjaka sa ugrađenim eliminatorom kapljica i kondezacijskom kadom, troputnim motornim regulacijskim ventilom, dodatno prelakirane aluminijske lamele:
Temperatura rashladne vode: 7°C / 12°C
Minimalni rashladni učin: 10 kW
Pad tlaka na strani vode: 21,7 kPa  ±10%</t>
  </si>
  <si>
    <t>- Izdvojena sekcija prigušivača buke 
(DxŠxV) 1950x350x250 mm
 Δpmax=30 Pa</t>
  </si>
  <si>
    <t>- Izdvojena filterska sekcija s montiranim transmiterom diferencijalnog tlaka  - klasa filtracije F9 (HPR4)</t>
  </si>
  <si>
    <t>- Filterska sekcija s montiranim transmiterom diferencijalnog tlaka  - klasa filtracije M5 (M5HEE)</t>
  </si>
  <si>
    <t xml:space="preserve">- Odsisna ventilatorska sekcija s direktno pogonjenim ventilatorom i EC motorom s regulacijom broja okretaja, te montiranim transmiterom diferencijalnog tlaka.
Minimalni protok zraka: 1.000 m3/h (dozvoljeno odstupanje max. +5%)
Minimalni eksterni pad tlaka: 500 Pa (dozvoljeno odstupanje max. +10%)
Snaga motora ventilatora: 1 kW
Napajanja: 400V/3f/50Hz
</t>
  </si>
  <si>
    <t>- Sekcija za ispuh otpadnog zraka s žaluzinom i montiranim elektromotornim pogonom</t>
  </si>
  <si>
    <t>- Intergrirani elektrokomandni upravljači ormar s ugrađenim pCO3 kontrolerom, upravljačkim panelom PGD za ugradnju na zid, LON komunikacijom, mogućnost spajanja na zajednički postojeći centralni nadzor objekta. Prikaz temperature, protoka zraka i tlaka</t>
  </si>
  <si>
    <t>- Prigušivači buke (opisano u tehničkim karakteristikama) Δpmax=30 Pa</t>
  </si>
  <si>
    <t>Masa klima komore ukupno: 530 kg ±5%</t>
  </si>
  <si>
    <t>Maksimalne dimenzije komore: 1.620x820x1.760 mm (DxŠxV)</t>
  </si>
  <si>
    <t>Dimenzije hladnjaka: 400x1.010x640 mm (DxŠxV)</t>
  </si>
  <si>
    <t>Dimenzije prigušivača: 
(DxŠxV) 1950x350x250 mm
 Δpmax=30 Pa</t>
  </si>
  <si>
    <t xml:space="preserve">Dobava , doprema i ugradnja higijenske klima komora  KK-5 (MALI KIRURŠKI ZAHVATI)
</t>
  </si>
  <si>
    <t>Tlačno-odsisna kompaktna klima komora za unutarnju ugradnju vertikalne izvedbe. Klima komora je sastavljena od usisne sekcije sa žaluzinom, ploćastog rekuperatora, filtera na usisu svježeg i otpadnog zraka, toplovodnog grijača, hladnjaka i filtera u dodatnom kučištu, tlačnog i odsisnog ventilatora sa regulacijom broja okretaja, te prigušivača buke izvan kučišta klima komore. Klima komora je izvedena s dvostrukim panelima i izolacijom debljine 50 mm, standardno je poliuretanski obojena RAL7035 i RAL7024.
Komora mora zadovoljavati Ecodesign 1253-2014/2018 (ErP 2018).</t>
  </si>
  <si>
    <t>Maksimalna količina zraka u tlačnoj komori: 
1.000 m3/h (dozvoljeno odstupanje max. +5%)</t>
  </si>
  <si>
    <t>Maksimalna količina zraka u odsisnoj komori: 
1.000 m3/h  (dozvoljeno odstupanje max. +5%)</t>
  </si>
  <si>
    <t>- Izdvojena sekcija prigušivača buke 
(DxŠxV) 1950x350x250 mm
 Δpmax=30 Pa.</t>
  </si>
  <si>
    <t>- Filterska sekcija F9 (opisano u tehničkim karakteristikama) Δpmax=30 Pa</t>
  </si>
  <si>
    <t xml:space="preserve">Bojanje zidova od gips kartonskih ploča sa akrilno disperzionom ekološki potpuno čistom bojom, uz prethodno grundiranje. Boja, ton i sjaj po izboru projektanta. Gipsana površina je pripremljena za bojenje.
</t>
  </si>
  <si>
    <t>Dvokratno bijeljenje zidova vapnenim mlijekom i to prvi put bijeljenje četkom, brušenje, krpljenje rupa i pukotina. Bijeljenje drugi put četkom. Uračunata prethodno čišćenje površine.</t>
  </si>
  <si>
    <t xml:space="preserve">Bojenje zidova u pomoćnim prostorima antibakterijskim, dvokomponentnim, vodom razrijedivim epoxy premazom. Premaz mora biti dugotrajan, vrlo čvrst, s izvrsnim abrazivnim osobinama, postojan na ulja, ekološki čist. Kod gletovanja mora se upotrebiti kit za vanjske radove, zbog čvrstoće podloge koju zahtijeva ovakva vrsta premaza. Obavezno izvoditi s ovlaštenim izvoditeljem radova.  </t>
  </si>
  <si>
    <t>U cijenu ulazi okov s mehanizmom za automatsko zatvaranje s amortiziranim pogonom i držanjem u otvorenom položaju, te mogučnost ručnog otvaranja putem tastera koji se montira pored vrata na zidu. Vrata imaju osjetnike za signalizaciju položaja vrata otvoreno - zatvoreno, trajno držanje u otvorenom položaju (regulator), sa svom potrebnom automatikom prilagođenoj postojećem sustavu bolnice (za DDC mikroprocesorsku regulaciju HONEYWELL serije EXCEL). Do komandne kutije potrebno je izvesti kabel sa naponom 220V i kabel za signal požara iz protupožarne centrale, što ne ulazi u cijenu stavke. Uračunati svi potrebni prateći zidarski radovi pri ugradnji. Sve komplet ugrađeno i pušteno u funkciju sa potrebnim atestima garancijom i certifikatima  o vatrootpornosti i uvjerenje o funkcionalnom ispitivanju protupožarnih vrata. Mjere se provjeravaju  i uzimaju na licu mjesta.</t>
  </si>
  <si>
    <t>Dobava i ugradnja inox lima debljine 0,8 mm, razvijene širine 20 cm za zatvaranje dilatacija na objektu. U cijenu uključena ekspandirajuća protupožarna brtvila. Obračun po m1 komplet završene dilatacije.</t>
  </si>
  <si>
    <t xml:space="preserve">Izrada, prijevoz i ugradnja jednokrilno zaokretnih punih (neostakljenih) specijalnih vrata sa ugrađenim olovni lim debljine 1,5mm, radi zaštite od zračenja. Izvedba vrata iz čeličnog lima, pocinčana, dovratnik završno obojan (plastifikacija), boja po izboru (RAL karta). Sa završnim profilom za obuhvat zida debljine 15 cm. Uz vrata se ugrađuje specijalna brava za RTG vrata, polucilindri i kvaka/kvaka. Suha ugradnja.
Izjava o svojstvima proizvođača vrata.
</t>
  </si>
  <si>
    <t>Izrada, prijevoz i ugradnja fiksne stijene, u aluminijskoj izvedbi sa zaštitom protiv zračenja. Izvedba stijene iz čeličnih cijevi sa izolacijskim oblogama i pokrivnim profilima od tipskih aluminijskih profila, unutar profila ugrađuje se olovni lim debljine 1,5 mm. Završna obrada, plastifikacija u RAL-u po izboru iz standardne RAL-karte. Ostakljenje stijene izvodi se specijalnim staklom sa ekvivalentom olovnog lima 1,5 mm.
Izrada stijene prema izmjeri na objektu.
Izjava o svojstvima proizvođača. Fiksna stijena dim 110x100 cm. Shema otvora otpornih na RTG zračenje OL3.</t>
  </si>
  <si>
    <t>Protupožarno brtvljenje, certificiranim vatrootpornim sredstvima minimalne otpornosti na požar 90 min, prostora na granicama požarnih sektora u  instalacijskim vertikalama između stupova. Brtvljenje se izvodi vatrozaštitnom žbukom. Rad mora izvesti ovlaštena tvrtka. Izvoditelj je dužan dati Izjavu o ugrađenom vatrootpornom materijalu na granicama požarnih sektora, sa tvorničkim certifikatom o vatrootpornosti, sa grafičkim prikazom pozicije i odgovarajućom fotodokumentacijom o izvedbi.</t>
  </si>
  <si>
    <t>Protupožarno horizontalno brtvljenje certificiranim vatrootpornim sredstvima otpornosti na požar 90 min dilatacijskih fuga š = 100 mm. Brtvljenje se izvodi vatrozaštitnom pločom (kamena vuna), te vatrozaštitnim premazom. Mjesto brtvljenja se označava certificiranom naljepnicom. Sve ostalo kao i prethodna stavka.</t>
  </si>
  <si>
    <t>Protupožarno brtvljenje certificiranim vatrootpornim sredstvima minimalne otpornosti na požar 90 min fuge između vatrootpornog zida i ploče, te vatrootpornog zida i poda širine 5 - 20 mm. Brtvljenje se izvodi intumescentnom vatrozaštitnom masom, te vatrozaštitnom pjenom. Mjesto se označava certificiranom naljepnicom. Sve ostalo kao i prethodna stavke.</t>
  </si>
  <si>
    <r>
      <t>Protupožarno brtvljenje, certificiranim vatrootpornim sredstvima minimalne otpornosti na požar 90 min, PVC gorivih cijevi</t>
    </r>
    <r>
      <rPr>
        <u val="single"/>
        <sz val="10"/>
        <rFont val="Arial"/>
        <family val="2"/>
      </rPr>
      <t xml:space="preserve"> </t>
    </r>
    <r>
      <rPr>
        <sz val="10"/>
        <rFont val="Arial"/>
        <family val="2"/>
      </rPr>
      <t>na granicama požarnih sektora po instalacijskim vertikalama. Brtvljenje se izvodi vatrozaštitnom trakom, te intumescentnom vatrozaštitnom masom. Mjesto brtvljenja se označava certificiranom naljepnicom. Izvoditelj je dužan dati Izjavu o izvršenom protupožarnom brtvljenju na mjestima prolaza instalacija kroz granice požarnih sektora, s tvorničkim certifikatom o ugrađenom vatrootpornom materijalu, sa grafičkim prikazom pozicije i mjesta brtvljenja sa odgovarajućom fotodokumentacijom o izvedbi.</t>
    </r>
  </si>
  <si>
    <t>Nabava i ugradnja prvoklasne trakaste zavjese postavljene sa unutarnje strane prozora na fiksnu stropnu ploču. Uračunato dodatno fiksiranje i eventualna potkonstrukcija za za čvrsto i sigurno spajanje. Lagano i nesmetano podešavanje. Zavjesa je pomična horizontalno i pričvršćena za gornju vodilicu, sa okretanjem svake lamele oko vlastite osi. Boja i ton, kao i shema otvaranja, obično dvostrana, po izboru projektanta. Upotrebiti kvalitetan materijal koji se lako održava.  Zavjesa se postavlja na prozor svijetle visine od 220 cm. Sve raditi kao po uzoru na dosada ugrađene zavjese u bolnici. Obračun po m2 kompletno završene zavjese.</t>
  </si>
  <si>
    <t>Dobava i ugradnja zidnih odbojnika kao zaštita od oštećenja. Štitnici od vinil-akrilne smole dim. 2x20 cm se postavljaju na dvije visine (45 i 90 cm). Lijepe se  na zid. Obračun po m'. Izmjere uzeti na licu mjesta zbog izrade odgovarajućih dužina s potrebnim završnim elementima.</t>
  </si>
  <si>
    <t>bočni završetci</t>
  </si>
  <si>
    <t>Kao prethodna savka samo kutne zaštite zidova visine 150 cm dim 60x60 mm.</t>
  </si>
  <si>
    <t xml:space="preserve">Cleanroom zidni obložni Antibakterijski paneli za operacijske sale, bez vidljive podkonstrukcije. Obložni sendvič paneli za operacijske sale ukupne debljine 42 mm, obostrano obložen aluminijskim limom debljine 1.0  mm, plastificirano u RAL 9002, debljina boje 110 mikrona s dodatnim antibakterijskim slojem.  Specijalni antibakterijski zaštitni sloj sadrži ione srebra koji kontroliraju  i zaustavljaju razvoj bakterija, gljivica i pljesni i na taj način osiguravaju antibakterijska svojstva. Ispuna panela od kamene vune  debljine 40 mm klase negorivosti A1 prema DIN 4102-1. Okvir panela izrađen od aluminijskog profila sa svim potrebnim ukručenjima. Panel je hermetic izvedbe. Svi spojevi kitani netoksičnim fungicidnim silikonskim kitom. Zrakotjesna izvedba za tlak do 100 Pa.
Maksimalna visina panela je 4000 mm.
Širine panela: 100, 300, 600, 900 i 1200 mm.
</t>
  </si>
  <si>
    <t xml:space="preserve">Cleanroom odsisni Antibakterijski kanal za operacijske sale, bez vidljive podkonstrukcije. Obložni sendvič kanal za operacijske sale ukupne debljine 42 mm, obostrano obložen aluminijskim limom debljine 1.0  mm, plastificirano u RAL 9002, debljina boje 110 mikrona s dodatnim antibakterijskim slojem.  Specijalni antibakterijski zaštitni sloj sadrži ione srebra koji kontroliraju  i zaustavljaju razvoj bakterija, gljivica i pljesni i na taj način osiguravaju antibakterijska svojstva. Ispuna kanala od kamene vune  debljine 40 mm klase negorivosti A1 prema DIN 4102-1. Okvir panela izrađen od aluminijskog profila sa svim potrebnim ukručenjima. Panel je hermetic izvedbe. Svi spojevi kitani netoksičnim fungicidnim silikonskim kitom. Zrakotjesna izvedba za tlak do 100 Pa.
Maksimalna visina panela je 4000 mm.
Širine panela: 100, 300, 600, 900 i 1200 mm.
</t>
  </si>
  <si>
    <t>Shema otvora: CRGW 62a</t>
  </si>
  <si>
    <t>Shema otvora: CRGW 62b</t>
  </si>
  <si>
    <t>shema otvora: CRGW 62c</t>
  </si>
  <si>
    <t xml:space="preserve">Prozor za operacijske sale shema otvora CRW 42/62 AL.
Prozori za operacijske sale izrađeni prema EU GMP i ISO 14644 standardima. Prozor je izrađen od dvostrukog stakla 6 + 6 mm. Okvir prozora izrađen od aluminijskg profila sa silikagelom protiv vlage. Ukupna debljina prozora jednaka debljini zida.
</t>
  </si>
  <si>
    <t>Clean room jednokrilna okretna vrata.
Jednokrilna okretna vrata za operacijske sale ,izrađena prema EU GMP i ISO 14644 standardima. Dovratnik izrađen od aluminijskog profila iste debljine kao i zidni panel (62 mm). Krilo izrađeno od aluminijskog lima debljine 1.0 mm, plastificirano u RAL 9002, debljina boje 110 mikrona,  sa svim potrebnim ukrućenjima. Ispuna od aluminijskog saća debljine 60 mm. Kugle i panti izrađeni od inoxa. Sva vrata na podnoj strani imaju automatsku pomičnu gumenu brtvu koja spriječava prestrujavanje zraka ispod vrata ( radi održavanja tlaka u prostoru). Zrakotjesna izvedba za tlak do 100 Pa. Svijetli otvor vrata je 120mm uži i 60mm niži od nazivne mjere.
Izgled prema shemi CRD AB 42 AL RW</t>
  </si>
  <si>
    <t>Clean room dvokrilna okretna vrata.
Dvokrilna okretna vrata za operacijske sale, izrađena prema EU GMP i ISO 14644 standardima. Dovratnik izrađen od aluminijskog profila iste debljine kao i zidni panel (62 mm). Krilo izrađeno od aluminijskog lima debljine 1.0 mm, plastificirano u RAL 9002, debljina boje 110 mikrona,  sa svim potrebnim ukručenjima. Ispuna od aluminijskog saća debljine 60 mm. Kugle i panti izrađeni od inoxa. Sva vrata na podnoj strani imaju automatsku pomičnu gumenu brtvu koja spriječava prestrujavanje zraka ispod vrata ( radi održavanja tlaka u prostoru). Zrakotjesna izvedba za tlak do 100 Pa. Svijetli otvor vrata je 120mm uži i 60mm niži od nazivne mjere.
Izgled prema shemi CRD AB 42 AL RW</t>
  </si>
  <si>
    <t>UPS – uređaj za neprekidno napajanje, standardno sastavljen od ispravljaca sa korektorom snage i harmonickih distorzija, IGBT izmjenjivaca mikroprocesorski upravljanog, punjaca baterija, ulaznih i izlaznih prekidaca, bypass sklopke sa elektrickom blokadom te hermeticki zatvorenih baterija (bez održavanja) slijedecih karakteristika:
- snaga: 10kVA/9kW,
- ul. napon: 230 VAC,
- frekv. ul. napona: 50/60 Hz +/- 10%,
- ulazni PF: 0,99 (aktivni ispravljač),
- ulazni THDi: &lt;5%,
- izl. napon: 220/230/240 VAC,
- statička stabilnost izl. napona: &lt;2%,
- dinamička stabilnost izl. napona: &lt;5%,
- frekvencija izl. napona: 50/60 Hz,
- izlazni THD: &lt;3%,
- preopterećenje: 150%, 10 sec.,
- radna temperatura: 0oC - 40oC,
- dozvoljena vlažnost: &lt;95%,
- AC-AC efikasnost: 94%,</t>
  </si>
  <si>
    <t xml:space="preserve">- autonomija pri teretu 6kW: 180 min,
- buka: &lt; 50 dB,
- alarm: zvucni + vizualni,
- staticki i rucni bypass,
- EMI / RFI filter,
- ON-LINE tehnologija dvostruke konverzije
  (potpuno besprekidan),
- mikroprocesorsko upravljanje,
- graficki LCD display (sa mogućnošću 
  išcitavanja svih parametara),
</t>
  </si>
  <si>
    <t xml:space="preserve">- hermeticki zatvorene aku-baterije, bez
  održavanja,
- ABM - napredno upravljanje baterijama (pro-
  duljuje vijek baterijama do 50%),
- temperaturno kompenzirani punjač baterija,
- RS232 port za komunikaciju,
</t>
  </si>
  <si>
    <t>17.</t>
  </si>
  <si>
    <t>17.-1</t>
  </si>
  <si>
    <t>Za vod NYY 4x35 mm2+H07V-R 1x35 mm2.</t>
  </si>
  <si>
    <t>17.-2</t>
  </si>
  <si>
    <t>Za vod NYY 4x25 mm2+H07V-R 1x25 mm2.</t>
  </si>
  <si>
    <t>18.</t>
  </si>
  <si>
    <t>Sve kao i prethodna stavka, samo protupožarno vertikalno  brtvljenje dilatacijskih fuga.</t>
  </si>
  <si>
    <t xml:space="preserve">Sve kao i prethodna stavka samo protupožarno brtvljenje vatrootpornim sredstvima PVC gorivih cijevi na prodoru kroz A-B ploču, između dva požarna sektora. Veličina rupa je Φ 60 mm za cijev Φ 5o mm do veličine rupe Φ130 za cijev Φ110 mm. </t>
  </si>
  <si>
    <t>Izrada elaborata o opremanju prostora propisanim znakovima sigurnosti.</t>
  </si>
  <si>
    <t>komplet</t>
  </si>
  <si>
    <t>Nabava i ugradnja zakonom propisanih natpisa i znakova upozorenja.</t>
  </si>
  <si>
    <t>Ispitivanje svih gore navedenih požarnih brtvljenja od strane ovlaštene tvrtke i ishođenje pozitivnih uvjerenja.</t>
  </si>
  <si>
    <t>Izrada i montaža aluminijskih žaluzina, tipa "venecijaner" na mjestima gdje se prozorska krila otvaraju. U cijenu ulazi mehanizam za vertikalno pokretanje, bočna vodilica, sa ugradnjom u prozorsko krilo sa unutarnje strane. Veličina krila prozora, odnosno ostakljena površina prostora, površina žaluzine je 50x 210 cm. Boja, ton, oblik i tip žaluzine po izboru Projektanta. Sve ostalo kao i prethodna stavka, a raditi kao i na ostalim do sada ugrađenim prozorima bolnice. Obračun po komadu žaluzine, komplet montirano i pušteno u finu i "meku" funkciju.</t>
  </si>
  <si>
    <t>Finalno čišćenje prije predaje objekta svih podova, zidova, staklenih površina, stropova. Obračun po m2 poda.</t>
  </si>
  <si>
    <t>Pranje sa vanjske strane stakala i čišćenje Al prozora. Prozori su djelomično fiksni, a djelomično otvarajući. Uračunati sve otežavajuće okolnosti.</t>
  </si>
  <si>
    <t xml:space="preserve">Uz pogon, pored vratiju postavlja se programska sklopka kojom je moguće izvršiti izbor željenog načina rada: zaključano (vrata su zaključana i zatvorena), automatika (vrata se otvaraju s obje strane uz pomoć tipkala), izlaz (vrata se mogu otvoriti samo iznutra i služe za izlaz), otvoreno (trajno otvorena vrata). Za puštanje vrata u rad potrebno je osigurati napajanje električnom energijom od 230 V i osigurati prenaponsku zaštitu. Mjere kontrolirati pri gradnji, a detalje ovjeriti kod projektanta. </t>
  </si>
  <si>
    <t xml:space="preserve">Pogon automatskih vrata postavlja se na ravnu i čvrstu podlogu (čvrsti zid, greda ili stijena) visine od minimalno 100 mm, iznad svijetlog otvora i mora zadovoljavati uvjete koje propisuje norma EN 16005. Pogon koji posjeduje certifikat prema DIN 18650 ima nosivost do 100 kg/krilu, a omogućava brzinu otvaranja krila do 0,9m/s. Mora imati mogućnost spajanja na vatrodojavu. U pogonu automatskih vrata koji je opremljen inteligentnim upravljačkim sklopom s mikroprocesorskim upravljanjem nalazi se motor, zupčasti remen i ostali dijelovi potrebni za funkcionalni rad. Pogon sadrži baterijski sustav za otvaranje u slučaju nestanka struje s inteligentnim napajanjem za nadzor kapaciteta baterije. Pogon automatskih vrata  ukupne visine 145 mm prekriven je pokrovom izrađenim od aluminija (visina pokrova 130 mm) plastificira se u RAL boju po izboru projektanta. </t>
  </si>
  <si>
    <t>XIII</t>
  </si>
  <si>
    <t>ČISTI PROSTORI</t>
  </si>
  <si>
    <t>kom.</t>
  </si>
  <si>
    <t>35 x 100 mm</t>
  </si>
  <si>
    <t>m</t>
  </si>
  <si>
    <t>ALU kut za operacijske sale, prijelaz na vrata.</t>
  </si>
  <si>
    <t>Prodori u zidnim panelima  panelima
(utičnice , tipkala , prekidači, rešetke….)</t>
  </si>
  <si>
    <t>UKUPNO ZIDNI PANELI ZA OPERACIJSKE SALE:</t>
  </si>
  <si>
    <t>kpl.</t>
  </si>
  <si>
    <t>STAKLENE STIJENE I PROZORI ZA OPERACIJSKE SALE</t>
  </si>
  <si>
    <t>Dimenzija:       600x900 / 42 mm</t>
  </si>
  <si>
    <t>UKUPNO STAKLENE STIJENE I PROZORI ZA OPERACIJSKE SALE:</t>
  </si>
  <si>
    <t>VRATA ZA OPERACIJSKE SALE</t>
  </si>
  <si>
    <t>Dimenzija:   800x2200 / 62 mm</t>
  </si>
  <si>
    <t>Mehanizam za automatsko otvaranje / zatvaranje sa senzorima i tipkalima</t>
  </si>
  <si>
    <t>Odbojnik za vrata - zidni</t>
  </si>
  <si>
    <t>Specijalni antibakterijski zaštitni sloj sadrži ione srebra koji kontroliraju  i zaustavljaju razvoj bakterija, gljivica i pljesni i na taj način osiguravaju antibakterijska svojstva.</t>
  </si>
  <si>
    <t>Dimenzija: 1400x2200 / 62 mm</t>
  </si>
  <si>
    <t>Dimenzija:   900x2200 / 42 mm</t>
  </si>
  <si>
    <t>Prozor sa dvostrukim staklom 6 + 6 mm: 400 x 700 / 42 mm</t>
  </si>
  <si>
    <t>UKUPNO VRATA ZA OPERACIJSKE SALE:</t>
  </si>
  <si>
    <t>STROP ZA OPERACIJSKE SALE</t>
  </si>
  <si>
    <t>Prodori  u stropnim panelima
(lampe , distributeri vatrodojava, WFI…)</t>
  </si>
  <si>
    <t>UKUPNO STROP ZA OPERACIJSKE SALE:</t>
  </si>
  <si>
    <t xml:space="preserve">I </t>
  </si>
  <si>
    <t>RADOVI  RUŠENJA  I  DEMONTAŽE</t>
  </si>
  <si>
    <t>ZIDARSKI  RADOVI</t>
  </si>
  <si>
    <t>IZOLACIJSKI  RADOVI</t>
  </si>
  <si>
    <t>KAMENARSKI  RADOVI</t>
  </si>
  <si>
    <t>PODNE  I  ZIDNE  OBLOGE</t>
  </si>
  <si>
    <t xml:space="preserve"> ALUMINIJSKI  RADOVI</t>
  </si>
  <si>
    <t xml:space="preserve">SOBOSLIKARSKI  I  LIČILAČKI   RADOVI  </t>
  </si>
  <si>
    <t xml:space="preserve">BRAVARSKO - LIMARSKI RADOVI </t>
  </si>
  <si>
    <t>SPUŠTENI  STROPOVI</t>
  </si>
  <si>
    <t>RAZNI RADOVI  I  DOBAVE</t>
  </si>
  <si>
    <t>UKUPNO GRAĐEVINSKO - OBRTNIČKI  RADOVI:</t>
  </si>
  <si>
    <t>- boja: po izboru projektanta</t>
  </si>
  <si>
    <t xml:space="preserve">TROŠKOVNIK GRAĐEVINSKO OBRTNIČKIH RADOVA: </t>
  </si>
  <si>
    <t>Sve radove po troškovniku i nacrtanoj dokumentaciji Izvoditelj je dužan izvoditi s djelatnicima stručnim i kvalificiranim za odgovarajuću vrstu rada koju izvode. Za ugrađivanje neuobičajnih, specijalnih materijala Izvoditelj mora prije ugradbe dostaviti ateste ovlaštenih Instituta i dobiti pismeno odobrenje Nadzornog inženjera. Radove mora izvoditi tvrtka sa licencom, ovlaštenjem proizvoditelja za izvođenje tih vrsta posla.</t>
  </si>
  <si>
    <t xml:space="preserve">Ponuditelj je dužan u sve ugovorene jedinične cijene ukalkulirati sav potreban rad za potpuno dovršenje pojedine stavke troškovnika, odnosno za ostvarivanje predviđene funkcije stavke. Budući se radi o rekonstrukciji/adaptaciji neće se posebno priznavati radovi koji nisu predviđeni opisom stavke ili se nisu mogli predvidjeti, a koje je radove potrebno izvesti za realizaciju predviđene stavke u cijelosti i kvalitetno. </t>
  </si>
  <si>
    <t>To uključuje sve posredne i neposredne troškove za rad, materijal, strojeve, transport, društvene obveze, plaće, pripremne troškove, režiju, osiguranje i dokazivanje kvalitete, kao i sve dodatne obveze koje na temelju ovog ugovora, Izvoditelj treba izvršiti  tj. sve troškove od pripremnih radnji do potpunog dovršenja ugovorenih radova, odvoza otpada i čišćenja gradilišta.</t>
  </si>
  <si>
    <t xml:space="preserve">Ako neka stavka ima nepotpun opis, onda svaki započeti tekst pojedine stavke znači kompletan rad koji se odnosi na stavku i uključuje: nabavu materijala, sve prenose i prevoze, izradu i skidanje oplate, zaštitu i njegovanje ugrađenih elemenata, čišćenje nakon završenih radova, odnosno izvedbu svih radova za realizaciju te stavke. Ponuđene (ugovorene) cijene su prodajne u kojima su ukalkulirani svi izdaci Izvoditelja radova. Svi radovi se obračunavaju u naravi putem građevinske knjige. </t>
  </si>
  <si>
    <t xml:space="preserve">Ugovorena jedinična cijena za jedinicu mjere radova iz Ugovorenog troškovnika je fiksna i nepromjenjiva za vrijeme trajanja ugovora. </t>
  </si>
  <si>
    <t>Za svaku promjenu utanačenja iz ovog ugovora u pogledu cijene radova i roka izvedbe Naručitelj i Izvoditelj će po usuglašavanju potrebne dokumentacije sačiniti i potpisati aneks ovom Ugovoru.</t>
  </si>
  <si>
    <t xml:space="preserve">Naručitelj zadržava pravo da određene stavke, grupe radova troškovnika u cijelosti ne izvede, a što će ugovorne strane pravovremeno utvrditi u pisanom obliku. </t>
  </si>
  <si>
    <t>Izvoditelj je dužan prije početka radova detaljno se upoznati sa projektom i situacijom na terenu, te tome prilagoditi organizaciju i cijenu rada. Ukoliko opis u troškovniku, nacrtana dokumentacija ili stanje na licu mjesta dovodi Izvoditelja u sumnju o načinu izvedbe pojedinog rada, potrebno je blagovremeno zatražiti objašnjenje Projektanta i Nadzornog inženjera, jer se neće odobriti niti priznavati nikakvo odstupanje od projekta, bez suglasnosti Projektanta, Nadzora i Naručitelja.</t>
  </si>
  <si>
    <t xml:space="preserve">PVC holkeri za operacijske sale, za vertikalno spajanje zid/zid i horizontalno spajanje panela zid/strop. Holkeri se učvršćuju za kutni aluminijski profil koji se montira  između spoja zid/zid i spoja zid/strop.
</t>
  </si>
  <si>
    <t>PVC kut za operacijske sale, za spoj zid-zid-strop.</t>
  </si>
  <si>
    <t xml:space="preserve">Hidraulični zatvarač za zatvaranje  vrata u čistim prostorima. Zatvarač vrata proizveden je iz lakih aluminiskih profila. Rad zatvarača zasniva se na hidrauličkom principu. Početna i konačna brzina zatvaranja mogu biti odvojeno podešene.
</t>
  </si>
  <si>
    <t>Svi navedeni opći i posebni uvjeti vrijede za izvođenje svih graditeljskih i obrtničkih radova, ako ugovorom nije drugačije utanačeno. Ovi opći i posebni uvjeti kao i troškovnik su sastavni dio Ugovora o izvođenju.</t>
  </si>
  <si>
    <t>r. br.</t>
  </si>
  <si>
    <t>opis</t>
  </si>
  <si>
    <t>mjera</t>
  </si>
  <si>
    <t>količina</t>
  </si>
  <si>
    <t>cijena</t>
  </si>
  <si>
    <t>I</t>
  </si>
  <si>
    <t>RADOVI RUŠENJA I DEMONTAŽE:</t>
  </si>
  <si>
    <t>Pažljiva demontaža unutrarnjih vrata raznih dimenzija zajedno sa štokom. Obračun po demontiranom komadu raznih dimenzija. U cijeni odvoz na gradsku deponiju ili deponiranje kod Investitora.</t>
  </si>
  <si>
    <t>kom</t>
  </si>
  <si>
    <t>Pažljivo rušenje  armirano-betonskog  zida sanitarnih grupa debljine 10 cm. U cijenu uračunati pažljivo skidanje da ne dođe do oštećenja zidova koji ostaju, te finu završnu obradu ruba zida na skinutom mjestu. Sva rušenja izvesti prema planu rušenja, odnosno zidove dovesti na projektiranu dimenziju. U cijenu uračunati strojno kidanje armature, usitnjavanje materijala, te pažljiv odvoz materijala do kamiona uz prethodno odobrenje Investitora za način odvoza šuta.  Odvoz na gradsku deponiju.  Obračun po m2  površine srušenog zida.</t>
  </si>
  <si>
    <t>Kao prethodna stavka samo zidovi debljine 20 cm.</t>
  </si>
  <si>
    <t>Kao prethodna stavka samo skidanje armirano-betonske ploče iznad sanitarnih čvorova debljine 10 cm. Obračun po m2 srušene ploče mjereno od zida do zida.</t>
  </si>
  <si>
    <t>Bušenje rupa u AB ploči radi provoda  instalacija odvodnje. Rupe promjera 10 cm. Ploča debljine 46 cm. Obračun po kom.</t>
  </si>
  <si>
    <t>Štemanje estriha i betonske ploče širine 30+30 cm, dubine 10 cm radi ugradnje čeličnih dvodijelnih konstruktivnih dilatacija od lima d=4 mm. Rad se izvodi ručno, sa zaštitom od padanja šuta kroz dilataciju. Uključeno sakupljanje šuta, odnos do gradilišnog deponija, te odvoz na gradski deponij.</t>
  </si>
  <si>
    <t>Pažljivo rušenje kompletnih oštećenih slojeva podloge od cem. estriha, PE folije i polistirena ukupne debljine 10 cm sve do armirano-betonske ploče. Uračunato i skidanje čelične mreže na istoj površini, te čišćenje cijelog prostora i odvoz šuta na gradsku deponiju. Obračun po m2.</t>
  </si>
  <si>
    <t xml:space="preserve">Krajcanje do zdravice oštećenih unutarnjih dijelova  arm. bet. površina. Na mjestima gdje je armatura vidljiva istu očistiti od rđe, te kompletnu površinu obraditi reparaturnim mortom. Površina mora biti ravna. U cijenu uračunati završno premazivanje svih površina s Murfilom ili drugim sredstvom istih ili boljih karakteristika.  Obračun po m2 ukupno obrađene površine.  Sve ostalo kao i prethodne stavke. </t>
  </si>
  <si>
    <t>Pažljiva demontaža dijela al. stjenke na ulazu. U cijenu ulazi i uskladištenje na mjesto koje odredi Investitor ili odvoz na gradsku deponiju.  Dio koji se demontira je dim 500x400 cm.Obračun po komadu.</t>
  </si>
  <si>
    <t>Skidanje podne obloge od kam. Ploča, zajedno s podlogama do AB ploče.Ukupna visina slojeva je 10 cm. Ploče pažljivo skidati uz čišćenje od morta, te deponiranje na mjesto koje odredi investitor.</t>
  </si>
  <si>
    <t>Skidanje podova od kera pl. zajedno s podlogama do betonske ploče. Ukupna debljina slojeva je 10 cm. U cijeni odvoz šuta na gradsku deponiju.</t>
  </si>
  <si>
    <t>Demontaža i odvoz na gradsku deponiju instalacijekih panela s metalnom potkonstrubcijom. Paneli dim 40x400 cm.</t>
  </si>
  <si>
    <t>Demontaža i odvoz na gradsku deponiju svih elemenata spuštenog stropa (ploče 60x60 s potkonstrukcijom). Obračun po m2 tlocrtne površine.</t>
  </si>
  <si>
    <t>UKUPNO:</t>
  </si>
  <si>
    <t>II</t>
  </si>
  <si>
    <t>ZIDARSKI RADOVI</t>
  </si>
  <si>
    <t>Zidarska pripomoć kod ugradnje zaokružnice uz betonske zidove. U cijenu uključeni svi potrebni pomoćni radovi, poravnavanja betona i sav potreban vezni mat. Obračun se vrši po metru dužnom m'. ugradnja prema detalju.</t>
  </si>
  <si>
    <t>Zidarska obrada i pripomoć oko ugradnje lim. dovratnika u zidove od različitih mat. U cijenu uključeni svi potrebni radovi i sav potreban vezni mat. Obračun se vrši po kom ugrađ. dovratnika bez obzira na veličinu. ugradnja prema detalju.</t>
  </si>
  <si>
    <t xml:space="preserve">   a) ugradnja u betonske zidove</t>
  </si>
  <si>
    <t xml:space="preserve">   b) ugradnja u zidove od gipsa</t>
  </si>
  <si>
    <t>Izrada cementne glazure na podu sanitarnih prostora, debljine cca 2 cm u cementnom mortu 1 : 3,  po potrebi s padovima prema izljevima. Obračun po m2.</t>
  </si>
  <si>
    <t>Popravak oštećene žbuke, korekturnim mortom, na unutarnjim površinama ispod prozora. Radove izvesti pažljivo uz prethodno premazivanje SN vezom. Obračun po m2.</t>
  </si>
  <si>
    <t>Krpljenje plafona i zatvaranje rupa u plafonu (visina 4m). Rupe su površine do 0,10 m2. Obračun po komadu, uračunata skela.</t>
  </si>
  <si>
    <t>Izrada i krpljenje cem. estriha sa zrnima agregata do 5,50 mm i 400 kg cem. PC 35 na 1 mł mješavine. Gornja površina se, dok još beton nije vezao, posipa cem. prahom i dobro zagladi. Masa se armira mrežastom armaturom MAG 500/500    Q - 133 a uz zidove se polaže XPS širine 2 cm. U cijenu uračunati postavljanje sloja zvučne izolacije debljine 2 cm (XPS) i PVC folije. Sve komplet. Obračun po m2. Debljina estriha do 6 cm.</t>
  </si>
  <si>
    <t>Izrada sokla između prostora dvostrukih stupova. Sokl izraditi od armiranog betona veličine 10 x 6 cm, sa širinom otvora od 40 cm. Uračunata dvostrana oplata i armatura RA Ø 10 mm, sa sidrenjem u stupove, odnosno ploču. Sve zaglađeno i pripremljeno za postavu montažne zaokružnice. Sav materijal se priprema ručno, te ručno donosi do mjesta ugradnje. Obračun po komadu kompletno završenog sokla.</t>
  </si>
  <si>
    <t>Strojno rezanje i ručno štemanje AB zida d = 20 cm   radi proširivanja i probijanja otvora u AB zidu.  Uračunata fina zidarska obrada otvora za ugradnju vrata, te odvoz skinutog materijala na gradsku deponiju. Obračun po m3 betona.</t>
  </si>
  <si>
    <t>III</t>
  </si>
  <si>
    <t>IZOLATERSKI RADOVI</t>
  </si>
  <si>
    <t>Otvori se ostakljuju izolacijskim staklom s tim da je vanjsko staklo ANTELIO SILVER d=6 mm, kao postojeće, a unutarnje ANTELIO CLEAR d=6 mm.</t>
  </si>
  <si>
    <t>Spoj al. otvora s kamenobetonskim okvirom izvoditi:</t>
  </si>
  <si>
    <t>- izvana s aluminijskom letvom, praznine zapuniti PUR pjenom, a unutra zatvoriti s odgovarajućom al. letvom</t>
  </si>
  <si>
    <t>Izrada i ugradnja al. dvokrilnih ostakljenih vrata s fiksnim nadsvjetlom dim 190x230+100 cm. Shema al. otvora 1.</t>
  </si>
  <si>
    <t>Izrada i ugradnja al. dvokrilnih ostakljenih vrata s fiksnim nadsvjetlom dim 190x230+70 cm. Shema al. otvora 2.</t>
  </si>
  <si>
    <t>U kalkulaciji rada treba uključiti sav rad, kako glavni, tako i pomoćni, te sav unutarnji transport. Ujedno treba uključiti sav rad oko zaštite gotovih konstrukcija i dijelova objekta od štetnog utjecaja vrućine, hladnoće i slično.</t>
  </si>
  <si>
    <t>Ukoliko je u ugovoreni termin izvršenja radova na objektu uključen i zimski odnosno ljetni period, te se neće izvođaču priznavati na ime naknade za rad pri niskoj temperaturi, dodatke materijalima za rad na niskoj temperaturi, zaštita konstrukcije od hladnoće i vrućine, te atmosferskih nepogoda, već sve mora biti uključeno u jediničnu cijenu. Za vrijeme zime izvođač treba objekt zaštititi. Svi eventualno smrznuti dijelovi moraju se ukloniti i izvesti ponovno bez bilo kakve naplate. To isto vrijedi i za zaštitu radova tokom ljeta od prebrzog sušenja uslijed visoke temperature.</t>
  </si>
  <si>
    <t>Faktori</t>
  </si>
  <si>
    <t>Na jediničnu cijenu radne snage izvođač si ima pravo zaračunati faktor prema postojećim propisima i gospodarskim instrumentimana osnovu zakonskih propisa</t>
  </si>
  <si>
    <t>Povrh toga izvođač ima faktorom obuhvatiti i slijedeće radove koji se neće zasebno platiti, bilo kao rad prema troškovniku, bilo kao naknadni rad i to:</t>
  </si>
  <si>
    <t>kompletnu režiju uprave i gradilišta, uključujući dizalice, mostove,  mehanizaciju i slično,</t>
  </si>
  <si>
    <t>najamne troškove za posuđenu mehanizaciju, koju izvođač sam ne posjeduje, a potrebna mu je pri izvođenju radova,</t>
  </si>
  <si>
    <t xml:space="preserve">sva ispitivanja </t>
  </si>
  <si>
    <t>uređenje gradilišta po završetku rada, sa uklanjanjem svih otpadaka, šute, ostataka građevinskog materijala, inventara, pomoćnih objekata i sl.</t>
  </si>
  <si>
    <t>uskladištenje materijala i elemenata za obrtničke i instalaterski radove do njihove ugradbe.</t>
  </si>
  <si>
    <t>Nikakvi režijski sati ni posebne naplate po navedenim radovima neće se posebno priznati, jer sve ovo ima biti uključeno faktorom u jediničnu cijenu. Prema ovom uvodu i opisu stavaka i grupi radova, treba sastaviti jediničnu cijenu za svaku stavku troškovnika.Sve radove izvesti od prvorazrednog materijala prema opisu, pismenim naređenjima, ali u okviru ponuđene jedinične cijene. Sve štete učinjene prigodom rada na vlastitim ili tuđim radovima imaju se ukloniti na račun počinitelja.Svi nekvalitetni radovi imaju se otkloniti i zamjeniti ispravnima, bez bilo kakve odštete od strane investitora.Jedinična cijena ih sadrži, te se na taj način vrši i obračun istih</t>
  </si>
  <si>
    <t>Jedinične cijene primjenit će se na izvedene količine, bez obzira u kojem postotku iste odstupaju od količina u troškovniku. Ukoliko investitor odluči da neki rad ne izvodi, izvođač nema pravo na odštetu ako mu je investitor pravovremeno o tome dao obavijest. Izvedeni radovi moraju u cijelosti odgovarati opisu u troškovniku, a u tu svrhu investitor ima pravo od izvođača tražiti prije početka radova uzorke, koji se čuvaju u upravi gradilišta, te izvedeni radovi moraju istima u cijelosti odgovarati.</t>
  </si>
  <si>
    <t xml:space="preserve">
Sve stavke troškovnika automatske regulacije bez obzira dali je to naglašeno ili ne odnose se na dobavu i dopremu svog potrebnog materijala i opreme, te ugradnju do pune pogonske funkcionalnosti.</t>
  </si>
  <si>
    <t>Dobava, doprema i ugradnja uređaja za grijanje i hlađenje s promjenjivim volumenom/protokom rashladne tvari. Zrakom hlađena jedinica za vanjsku ili unutarnju ugradnju u izvedbi toplinske pumpe s ugrađenim hermetičkim kompresorima i izmjenjivačem.</t>
  </si>
  <si>
    <t xml:space="preserve">Jedinica s osnovnim nosivim okvirom i galvaniziranim čeličnim panelima sa odgovarajućom zaštitom za vanjsku i unutarnju ugradnju. </t>
  </si>
  <si>
    <t>Izmjenjivač topline zrak-freon tj. kondenzator/isparivač predviđen je za rad s R410A. Aluminijske lamele izmjenjivača topline trebaju biti površinski zaštićene od atmosferskih utjecaja.</t>
  </si>
  <si>
    <t xml:space="preserve">Rashladni krug jedinice čine hermetički scroll kompresor, četveroputni ventil za prekretanje režima rada, kolektor, filter i separator ulja. Jedinica treba biti tvornički ispitana, vakumirana i prednapunjena rashladnim medijem R410a.
Hermetički scroll kompresori (inverter + on/off) trebaju biti zvučno izolirani. </t>
  </si>
  <si>
    <t xml:space="preserve">Jedinica treba uzimati zrak s bočnih strana, a izbacivati vertikalno prema gore kroz zaštitnu rešetku. Ventilatorski dio jedinice treba imati minimalni eksterni statički tlak 75 Pa. Lopatice ventilatora trebaju biti predviđene za tiši noćni rad i prilagođene radu pri parcijalnom opterećenju sustava. </t>
  </si>
  <si>
    <t xml:space="preserve">Sve funkcije regulacije i zaštite trebaju biti  upravljane preko ugrađenog mikroprocesorskog regulatora. Ugrađeni su presostati visokog i niskog tlaka, osjetnici temperature rashladnog medija, temperature ulja, temperature izmjenjivača i vanjske temperature. Jedinica je opremljena on/off ventilama na parnoj i tekućoj fazi i servisnim ventilima.  </t>
  </si>
  <si>
    <t>Minimalnih tehničkih karakteristika:</t>
  </si>
  <si>
    <t>Temperaturno područje rada jedinica:
- u režimu hlađenja od Tv = -10°C st do +43°C s,
- u režimu grijanja od Tv = -25°C vt do +15°C vt.
Jedinica predviđena za rad od 50% do 200% opterećenja.</t>
  </si>
  <si>
    <t xml:space="preserve">Uređaj 1 </t>
  </si>
  <si>
    <t>EER: 3,96</t>
  </si>
  <si>
    <t>COP: 4,73</t>
  </si>
  <si>
    <t xml:space="preserve">Uređaj 2 </t>
  </si>
  <si>
    <t>EER: 3,88</t>
  </si>
  <si>
    <t>COP: 4,56</t>
  </si>
  <si>
    <t xml:space="preserve">Dobava , doprema i ugradnja vodenog izmjenjivača topline za hlađenje i grijanje, rashladno sredstvo R410A </t>
  </si>
  <si>
    <t>Programska sklopka kojom je moguće izvršiti izbor željenog načina rada (zaključano, automatika, izlaz, otvoreno) postavlja se uz pogon pored vratiju. Za puštanje vrata u rad potrebno je osigurati napajanje električnom energijom od 230 V i osigurati prenaponsku zaštitu. Mjere kontrolirati pri gradnji, a detalje ovjeriti kod projektanta. Shema kliznih vrata C.</t>
  </si>
  <si>
    <t>REANIMACIJA 2 (U HODNIKU RADNOG PROSTORA).</t>
  </si>
  <si>
    <t>Programska sklopka kojom je moguće izvršiti izbor željenog načina rada (zaključano, automatika, izlaz, otvoreno) postavlja se uz pogon pored vratiju. Za puštanje vrata u rad potrebno je osigurati napajanje električnom energijom od 230 V i osigurati prenaponsku zaštitu. Mjere kontrolirati pri gradnji, a detalje ovjeriti kod projektanta. Shema kliznih vrata D.</t>
  </si>
  <si>
    <t xml:space="preserve">MALI ZAHVATI, PREDPROSTOR (ispred izolacije),  IZOLACIJA, SUBAKUTNI 1, AKUTNI, SUBAKUTNI 2. </t>
  </si>
  <si>
    <t>Programska sklopka kojom je moguće izvršiti izbor željenog načina rada (zaključano, automatika, izlaz, otvoreno) postavlja se uz pogon pored vratiju. Za puštanje vrata u rad potrebno je osigurati napajanje električnom energijom od 230 V i osigurati prenaponsku zaštitu. Mjere kontrolirati pri gradnji, a detalje ovjeriti kod projektanta. Shema kliznih vrata E.</t>
  </si>
  <si>
    <t>Za otvaranje u noćnom režimu s vanjske strane vanjskih vrata vjetrobrana za ovlašteni ulaz ugraditi tipkovnicu s numeričkom zaporkom te predvidjeti mogućnost spajanja vrata na portafon. Na prijemnom pultu ugraditi gumb za otvaranje vrata kojim osoblje odobrava pristup nakon identifikacije osoba putem portafona. Izlaz u noćnom režimu na vanjskim vratima je putem radara, a ulaz/izlaz na unutarnjim vratima se vrši putem radara.</t>
  </si>
  <si>
    <t>Uz pogon, pored vratiju postavlja se programska sklopka kojom je moguće izvršiti izbor željenog načina rada: zaključano (vrata su zaključana i zatvorena), automatika (vrata se otvaraju s obje strane uz pomoć radara ili sklopki), izlaz (vrata se mogu otvoriti samo iznutra i služe za izlaz), otvoreno (trajno otvorena vrata). Za puštanje vrata u rad potrebno je osigurati napajanje električnom energijom od 230 V i osigurati prenaponsku zaštitu. Mjere kontrolirati pri gradnji, a detalje ovjeriti kod projektanta. Sheme kliznih vrata F i G.</t>
  </si>
  <si>
    <t>STOLARSKI  RADOVI</t>
  </si>
  <si>
    <t>REKAPITULACIJA GRAĐEVINSKO OBRTNIČKIH RADOVA: :</t>
  </si>
  <si>
    <t>Izrada dilatacijskog spoja vertikalnog zida i AB ploče na način da se na zid ugradi L profil od čeličnog lima debljine 4 mm razvijene širine 19 cm pričvršćen ankerima o 12 na 60 cm sidrenim u AB zid i zalivenim epoksidnom smolom. Na rubove AB ploče pričvrstiti podmetače od kvadratnog čeličnog profila 40x80 mm dužine 10 cm i sa sidrom o 12 pričvrsti u AB ploču. Dubina sidrenja 20 cm. Sidra zaliti epoksidnom smolom. Podmetači na razmaku 100 cm. Na podmetače se vare čelični profili 40x80 cijelom dužinom dilatacije obostrano. Cijelom dužinom dilatacije jednostrano se vari preklopnik od čeličnog lima debljine 4 mm, širine 20 cm. S druge strane radi postizavanja iste visine vari se lim debljine 4 mm širine 4 cm. Razmak između limova je 1 cm. Podmetači se do razine  čeličnih profila zaljevaju u cem mort. U dilataciju ugraditi protupožarnu ekspandirajuću brtvu u pojasu min 20 cm. Sve navedeno ulazi u jedinačnu cijenu.</t>
  </si>
  <si>
    <t>Izrada i ugradnja dilatacijskog lima od inox-a debljine 0,6 mm razvijene širine 30+12 cm. Pokrivanje dilatacije na mjestu ravnog sučeljavanja zidova. Obračin po m' ugrađenog lima.</t>
  </si>
  <si>
    <t>m'</t>
  </si>
  <si>
    <t>Dobava i ugradnja okvira za instalacijske panoe između stupova. Element se sastoji od 2 okvira vel. 400x3380. Okvir je izrađen od 2 okomita dijela koja su na gornjoj i donjoj strani povezana s 2 horizontalna. Donji dio šir. 400mm gornji 400+350. Pripremljeno za sidrenje u beton. Sve izrađeno čeličnim L profilom 30x30x3. U okviru je predviđen otvor za ugrađivanje vrata. Gornji i donji dio izveden polukružno u radijusu 200 mm od L 30x30x3 mm. koji je pojačan plosnatim željezom 30x3. Oba okvira povezana su međusobno s 8 kom (po 4 sa svake strane). Sve čelićne elemente zaštititi minijem dva puta, prvi put u radionici i drugi put nakon ugradnje na licu mjesta. Sve prema detaljnom nacrtu, odnosno do sada ugrađenim panoima na bolnici. Obračun po komadu.</t>
  </si>
  <si>
    <t xml:space="preserve">  </t>
  </si>
  <si>
    <t xml:space="preserve">   a)  horizontalna dilatacija </t>
  </si>
  <si>
    <t xml:space="preserve">   b)  vertikalna dilatacija </t>
  </si>
  <si>
    <t>X</t>
  </si>
  <si>
    <t>SPUŠTENI STROPOVI</t>
  </si>
  <si>
    <t>Dobava i ugradnja čeone vertikalne zaokružnice spuštenog stropa od aluminijskog lima na denivelaciji različitih razina spuštenog stropa (denivelacija s 3,25 m na 3,00 m). Zaokružnicu izraditi od  aluminijskog lima debljine 1 mm. Površinska obrada stropa je bojenje elektostatički u boji ostalog stropa (RAL 1015). Sve ostalo kao i prethodna stavka.</t>
  </si>
  <si>
    <t>XI</t>
  </si>
  <si>
    <t>STOLARSKI RADOVI</t>
  </si>
  <si>
    <t>XII</t>
  </si>
  <si>
    <t>RAZNI RADOVI I DOBAVE</t>
  </si>
  <si>
    <t>Jednokomponentna polutekuća izolacija na bazi visokih polimera raspršenih u vodi, elastična 300%, 100% vodonepropusna, paropropusna, otporna na iznimne temperature i UV zrake, ekološki potpuno čista. Radove mora izvoditi tvrtka sa ovlaštenjem proizvoditelja za izvođenje ove vrste posla.</t>
  </si>
  <si>
    <t>Kao i prethodna stavka samo vertikalna hidroizolacija gips-kartonskih zidova. U cijenu se ne uračunava mrežica, jer se ne upotrebljava u ovoj stavci.</t>
  </si>
  <si>
    <t>Radove mora izvoditi tvrtka sa ovlaštenjem proizvoditelja za izvođenje ove vrste posla. Obračun po m2 razvijene površine.</t>
  </si>
  <si>
    <t>Dobava i ugradnja dilatacijske podne letvice za podove od linoleuma. Profil za linoleum debljine 3,2 mm. Profil je dvostruki ravni izrađen od aluminija sa središnjim mekanim PVC umetkom širine 24 mm. Ukupna širina dilatacijskog profila je cca 10 cm. Umetak variti za linoleum. Boja i ton uskladiti s odabranim linoleumom. Prije ugradnje uzorak dostaviti na odobrenje projektantu.</t>
  </si>
  <si>
    <t>Dobava i izrada izravnavajućeg slojana već suhi (maksimalna dozvoljena vlažnost estriha prema DIN 18560 je 2,0 % CM ), očišćeni i predpremazom obrađeni cementni estrih. Dopuštene su granične vrijednosti neravnina gotove podloge prema DIN 18202 mjerena na razmaku od 0,1 m - 2 mm, 1m - 4mm, 4m - 10 mm 10 m - 12 mm, 15 m - 15 mm.</t>
  </si>
  <si>
    <t>Podna obloga polaže se na raster od bakrenih traka koje su spojene na uzemljenje.</t>
  </si>
  <si>
    <t xml:space="preserve">na habanje. Podna obloga se cijelom površinom lijepi za podlogu elektroprovodljivim ljepilom prema preporuci proizvodaca. </t>
  </si>
  <si>
    <t>Aluminijski podni profil za operacijske sale</t>
  </si>
  <si>
    <t>Aluminijski podni profil za operacijske sale sa radijusom, 62 x 100 mm</t>
  </si>
  <si>
    <t xml:space="preserve">Ispitivanje i funkcionalna proba ugrađene sanitarije
</t>
  </si>
  <si>
    <t>- podna obloga ne smije sadržavati tvari sa SVHC liste</t>
  </si>
  <si>
    <t>Dobava i postava  kompozitne zidne kutne letvice (sokla), širine 6 cm i visine 10 cm, izrađene od aluminija-</t>
  </si>
  <si>
    <t>Spoj kutne letvice sa podom zavariti elektrodom.</t>
  </si>
  <si>
    <t>otpad, sav potreban montažni materijal te upotrebu svih alata i uređaja.</t>
  </si>
  <si>
    <t>Uvjeti za montažu: svi radovi koji imaju mokre postupke npr. betoniranje podloge, ugrađivanje fiksnih elemenata i sidrenja u podove i betonske zidove moraju biti izvedeni. Elektro radovi moraju biti izvučeni do odgovarajućih predviđenih mjesta ugradnje. Isto vrijedi i za vodovodnu, toplovodnu, kanalizacijsku i mrežu medicinskih plinova, kao i ostale instalacije. Prije početka montaže mora biti izrađena nivelacija podloge u koju se ugrađuju profili metalnih kostura pregradnih stijena. Završno zatvaranje pregrada je moguće tek nakon odobrenja nadzornih inženjera.</t>
  </si>
  <si>
    <r>
      <t>Rušenje pregradnih zidova od gips-kartonskih ploča (DON stijena- Knin gips) s pocinčanom potkonstrukcijom i mineralnom vunom kao izolatorom. Zidovi debljine 15 cm. U cijenu uračunati usitnjavanje materijala i pažljivi ručni odvoz šuta kroz uređene prostore bolnice, te transport kamionom na gradsku deponiju. Obračun po m</t>
    </r>
    <r>
      <rPr>
        <vertAlign val="superscript"/>
        <sz val="10"/>
        <rFont val="Arial"/>
        <family val="2"/>
      </rPr>
      <t>2</t>
    </r>
    <r>
      <rPr>
        <sz val="10"/>
        <rFont val="Arial"/>
        <family val="2"/>
      </rPr>
      <t xml:space="preserve"> srušenog zida.</t>
    </r>
  </si>
  <si>
    <r>
      <t>m</t>
    </r>
    <r>
      <rPr>
        <vertAlign val="superscript"/>
        <sz val="10"/>
        <rFont val="Arial"/>
        <family val="2"/>
      </rPr>
      <t>2</t>
    </r>
  </si>
  <si>
    <r>
      <t>m</t>
    </r>
    <r>
      <rPr>
        <vertAlign val="superscript"/>
        <sz val="10"/>
        <rFont val="Arial"/>
        <family val="2"/>
      </rPr>
      <t>1</t>
    </r>
  </si>
  <si>
    <r>
      <t>m</t>
    </r>
    <r>
      <rPr>
        <vertAlign val="superscript"/>
        <sz val="10"/>
        <rFont val="Arial"/>
        <family val="2"/>
      </rPr>
      <t>3</t>
    </r>
  </si>
  <si>
    <r>
      <t>m</t>
    </r>
    <r>
      <rPr>
        <vertAlign val="superscript"/>
        <sz val="10"/>
        <rFont val="Arial"/>
        <family val="2"/>
      </rPr>
      <t>1</t>
    </r>
  </si>
  <si>
    <r>
      <t>Izolacijska moć: R</t>
    </r>
    <r>
      <rPr>
        <vertAlign val="subscript"/>
        <sz val="10"/>
        <rFont val="Arial"/>
        <family val="2"/>
      </rPr>
      <t>wr</t>
    </r>
    <r>
      <rPr>
        <sz val="10"/>
        <rFont val="Arial"/>
        <family val="2"/>
      </rPr>
      <t xml:space="preserve"> = 59 dB</t>
    </r>
  </si>
  <si>
    <r>
      <t>Masa: oko 60 kg/m</t>
    </r>
    <r>
      <rPr>
        <vertAlign val="superscript"/>
        <sz val="10"/>
        <rFont val="Arial"/>
        <family val="2"/>
      </rPr>
      <t>2</t>
    </r>
  </si>
  <si>
    <r>
      <t>otvor veličine do 0,2 m</t>
    </r>
    <r>
      <rPr>
        <vertAlign val="superscript"/>
        <sz val="10"/>
        <rFont val="Arial"/>
        <family val="2"/>
      </rPr>
      <t>2</t>
    </r>
  </si>
  <si>
    <r>
      <t>otvor veličine do 0,3 m</t>
    </r>
    <r>
      <rPr>
        <vertAlign val="superscript"/>
        <sz val="10"/>
        <rFont val="Arial"/>
        <family val="2"/>
      </rPr>
      <t>2</t>
    </r>
  </si>
  <si>
    <r>
      <t>otvor veličine do 0,4 m</t>
    </r>
    <r>
      <rPr>
        <vertAlign val="superscript"/>
        <sz val="10"/>
        <rFont val="Arial"/>
        <family val="2"/>
      </rPr>
      <t>2</t>
    </r>
  </si>
  <si>
    <r>
      <t>Cleanroom staklena stijena za op</t>
    </r>
    <r>
      <rPr>
        <sz val="10"/>
        <color indexed="8"/>
        <rFont val="Arial"/>
        <family val="2"/>
      </rPr>
      <t>eracijske sale CRGW 62, Okvir staklene stijene izrađen od aluminijskog profila RAL 9002. Staklo dvoslojno laminirano debljine 8 do 10 mm ovisno o visini zida . Maksimalna visina staklene stijene je 3000 mm. Svi spojevi kitani netoksičnim fungicidnim silikonskim kitom.U cijenu uključena kompletna podkonstrukcija sa svim spojnim i montažnim priborom. Zrakotjesna izvedba za tlak do 100 Pa.
Oznaka proizvoda: CRGW 62</t>
    </r>
  </si>
  <si>
    <t>- klasa otpornosti na požar: Bfl-s1 prema EN13501-1 odnosno B1 prema HR DIN 4102</t>
  </si>
  <si>
    <t>- vrsta podne obloge EN 649:  homogena sa elektroprovodljivom podlogom</t>
  </si>
  <si>
    <t>- debljina EN 428 : 2,2 mm</t>
  </si>
  <si>
    <t>- debljina trošivog sloja EN 429: 2,0 mm</t>
  </si>
  <si>
    <t>- protukliznost prema BGR 181: R9</t>
  </si>
  <si>
    <t>- ukupna masa, EN 430: 3200 g/m2</t>
  </si>
  <si>
    <t>- otpornost na svjetlo: ≥6</t>
  </si>
  <si>
    <t>- zaostalo utusnuće, EN 433: 0,05mm</t>
  </si>
  <si>
    <t>- toplinski otpor, EN 12667 : 0,010 m²K/W</t>
  </si>
  <si>
    <t>- klasa habanja: P</t>
  </si>
  <si>
    <t>- otpornost na habanje EN 685: 23/34/43</t>
  </si>
  <si>
    <t>- elektroprovodljivost: ≤1 x 10⁶</t>
  </si>
  <si>
    <t>- uzorak: čip uzorak</t>
  </si>
  <si>
    <t>- otporan na masnoće, mineralna ulja, kiseline i lužine</t>
  </si>
  <si>
    <t>- otporna na kotačiće</t>
  </si>
  <si>
    <t>- trajno antistatična</t>
  </si>
  <si>
    <t>- izolacija udarnog zvuka: 3 dB</t>
  </si>
  <si>
    <t>- certifikat: atest vatrootpornosti</t>
  </si>
  <si>
    <t>Automatski instalacijski prekidač Iks=10kA:</t>
  </si>
  <si>
    <t xml:space="preserve">            - B06 A.</t>
  </si>
  <si>
    <t xml:space="preserve">            - B10 A.</t>
  </si>
  <si>
    <t>Bistabilni relej, upravljanje 230V, 2xCO 230V/16A.</t>
  </si>
  <si>
    <t>Signalna tinjalica 230 V, fiv 22 mm, zelena:</t>
  </si>
  <si>
    <t>Agregatska sekcija:</t>
  </si>
  <si>
    <t>Osigurač-rastavljač D03, 1p, s rastalnim ulošcima gG 80A.</t>
  </si>
  <si>
    <t>Osigurač-rastavljač D02, 1p, s rastalnim ulošcima gG 63A.</t>
  </si>
  <si>
    <t>Osigurač-rastavljač D01, 1p, s rastalnim ulošcima gG 6A.</t>
  </si>
  <si>
    <t>Isklopnik u formi autom. inst. prekidača, za DIN šinu, 63 A, 0-1, 1p.</t>
  </si>
  <si>
    <t xml:space="preserve">            - D16 A/2p.</t>
  </si>
  <si>
    <t>UPS sekcija:</t>
  </si>
  <si>
    <t>Odvodnik prenapona, 0,275kV, 40 kA/polu, za impuls 8/20, tip 2, za TN-S sustav razvoda (1x L-N, 1x N-PE), s izmjenjivim ulošcima i indikacijom prorade.</t>
  </si>
  <si>
    <t>Preklopka u formi autom. inst. prekidača, za DIN šinu, 80 A, 1-0-2, 2p.</t>
  </si>
  <si>
    <t>Isklopnik u formi autom. inst. prekidača, za DIN šinu, 80 A, 0-1, 1p.</t>
  </si>
  <si>
    <t>Okidač za daljinski isklop isklopnika 80 A, kao prigradni blok, upravljanje 230V, 10A +1xCO 10A.</t>
  </si>
  <si>
    <t xml:space="preserve">KZP C06/0,03 A, 2p, Iks=10kA. </t>
  </si>
  <si>
    <t xml:space="preserve">            - C10 A.</t>
  </si>
  <si>
    <t xml:space="preserve">(U razdijelnik se ugrađuje i spaja (pod nadzorom izvođača zaduženog za razdijelnik) 1x Izl. modul instalacije dojave požara, od strane izvođača dojave požara.) </t>
  </si>
  <si>
    <t>Stavka 03:</t>
  </si>
  <si>
    <t>Osigurač-rastavljač D02, 3p, s rastalnim ulošcima gG 40A.</t>
  </si>
  <si>
    <t xml:space="preserve">Kompaktni zaštitni prekidač 50A, 3p, s termičkim, magnetskim i daljinskim okidačem (230 V), 50kA. </t>
  </si>
  <si>
    <t xml:space="preserve">            - C06 A.</t>
  </si>
  <si>
    <t>Stavka 05:</t>
  </si>
  <si>
    <t>Tehnička karakteristika pojedinih sekcija:</t>
  </si>
  <si>
    <t>a) tlačna klima komora:</t>
  </si>
  <si>
    <t>- Usisna čeona sekcija sa žaluzinom po cijelom presjeku 51.2 , te pripremljena za spoj na elektromotorni pogon žaluzine</t>
  </si>
  <si>
    <t>- Tlačna čeona sekcija po cijelom presjeku 51.2</t>
  </si>
  <si>
    <t>b) odsisna klima komora:</t>
  </si>
  <si>
    <t>- Odsisna čeona sekcija po cijelom presjeku 51.2</t>
  </si>
  <si>
    <t>- Sekcija pločastog rekuperatora</t>
  </si>
  <si>
    <t>- Čeona sekcija sa žaluzinom po cijelom presjeku 51.2 , te pripremljena za spoj na elektromotorni pogon žaluzine za ispuh otpadnog zraka</t>
  </si>
  <si>
    <t>Dodatna oprema koja je u opsegu isporuke klima komore:</t>
  </si>
  <si>
    <t>- Fleksibilni priključak tip 51.2 x 4 kom.</t>
  </si>
  <si>
    <t>- Sifon x 2 kom.</t>
  </si>
  <si>
    <t>Opsluživanje klima komore prema projektu.</t>
  </si>
  <si>
    <t>- Usisna sekcija s žaluzinom pripremljena za spoj na elektromotorni pogon, okvir dodatno zaštićen premazom</t>
  </si>
  <si>
    <t>- Fleksibilni priključak tip 51.1 x 4 kom.</t>
  </si>
  <si>
    <t>- Set za spoj glikolnog rekuperatora (pumpa, ekapanzijska posuda, sigurnosni ventil, slavine, odzračnici, troputni ventil s pogonom, cijevi, izolacija, ostali fiting, holenderi, brtve, glikol za punjenje)</t>
  </si>
  <si>
    <t>Instalacija ozvučenja</t>
  </si>
  <si>
    <t>Instalacija ozvučenja u hodnicima-čekaonicama odjela OHBP neovisna je od ozvučenja ostatka bolnice i polazi od centrale ozvučenja koja će biti postavljena u sklopu prijemnog pulta.</t>
  </si>
  <si>
    <t>Centralna oprema ozvučenja 100V, 160W, za jednu zonu:</t>
  </si>
  <si>
    <t xml:space="preserve">Ee vodovi glavnog razvoda.
Polažu se dijelom na postojećim te dijelom na novim metalnim kabelskim kanalima, dijelom na nosačima-obujmicama iznad spuštenog stropa, dijelom u instalacijskim samogasivim cijevima (na obujmicama i u GK strukturama) te u instalacijskim cijevima u betonu ili u pripremljenim žljebovima. 
Obračun po srednjoj cijeni položenog dužnog metra voda bez obzira na način polaganja. </t>
  </si>
  <si>
    <t>18.-1</t>
  </si>
  <si>
    <t>NYY 4x70 mm2 + H07V-R 1x35 mm2
(TS1 do RPB1-M).</t>
  </si>
  <si>
    <t>ml.</t>
  </si>
  <si>
    <t>18.-2</t>
  </si>
  <si>
    <t>NYY 4x35 mm2 + H07V-R 1x35 mm2.
(GRT u suterenu B1 do RRTG; produžetak postojećeg voda s GRB1-A na katu B1 do RB11-A).</t>
  </si>
  <si>
    <t>18.-3</t>
  </si>
  <si>
    <t>NYY 4x25 mm2 + H07V-R 1x25 mm2.
(produžetak postojećeg voda s GRB1-M na katu B1 do RB11-M).</t>
  </si>
  <si>
    <t>18.-4</t>
  </si>
  <si>
    <t xml:space="preserve">NYY 5x25 mm2.
(GRT u suterenu B1 do do RB12-A i do RB13-A).
</t>
  </si>
  <si>
    <t>18.-5</t>
  </si>
  <si>
    <t>NYY 5x16 mm2.
(GRT u suterenu B1 do do RB12-M i do RB13-M te RPB1 do RDDC).</t>
  </si>
  <si>
    <t>18.-6</t>
  </si>
  <si>
    <t xml:space="preserve">NYY 4x25 mm2.
(RB11-A  do UPS1 te UPS1 do RB11-UPS, RB12-A  do UPS2 te UPS2 do RB12-UPS, RB13-A  do UPS3 te UPS3 do RB13-UPS). 
</t>
  </si>
  <si>
    <t>18.-7</t>
  </si>
  <si>
    <t>NYY 5x10 mm2.
(RPB1-M do VRF diz. topline).</t>
  </si>
  <si>
    <t>18.-8</t>
  </si>
  <si>
    <t>NYY 5x6 mm2.
(RPpost. do RPB1-A).</t>
  </si>
  <si>
    <t>19.</t>
  </si>
  <si>
    <t xml:space="preserve">Ee vodovi instalacijskog razvoda te vodovi upravljanja i signalizacije.
Polažu se dijelom na postojećim te dijelom na novim metalnim kabelskim kanalima, dijelom na nosačima-obujmicama iznad spuštenog stropa, dijelom u instalacijskim samogasivim cijevima u GK zidovima i el. interijera te u instalacijskim cijevima u betonu ili u pripremljenim žljebovima. 
Obračun po srednjoj cijeni položenog dužnog metra voda bez obzira na način polaganja. </t>
  </si>
  <si>
    <t>NYM 4x4 mm2.</t>
  </si>
  <si>
    <t>NYY 3x4 mm2.</t>
  </si>
  <si>
    <t>NYM 5x2,5 mm2.</t>
  </si>
  <si>
    <t>NYM 4x2,5 mm2.</t>
  </si>
  <si>
    <t>NYM 3x2,5 mm2.</t>
  </si>
  <si>
    <t>NYM 5x1,5 mm2.</t>
  </si>
  <si>
    <t>NYM 4x1,5 mm2.</t>
  </si>
  <si>
    <t>NYM 3x1,5 mm2.</t>
  </si>
  <si>
    <t>H05VV-F 3x2,5 mm2.</t>
  </si>
  <si>
    <t>H03VV-F 2x1,5 mm2.</t>
  </si>
  <si>
    <t>H03VV-F 3x0,75 mm2.</t>
  </si>
  <si>
    <t>LiYCY 5x0,75 mm2.</t>
  </si>
  <si>
    <t>LiYCY 3x0,75 mm2.</t>
  </si>
  <si>
    <t>LiYCY 2x0,75 mm2.</t>
  </si>
  <si>
    <t>J-Y(St)Y 3x2x0,8 mm.</t>
  </si>
  <si>
    <t>J-Y(St)Y 2x2x0,8 mm.</t>
  </si>
  <si>
    <t xml:space="preserve">J-Y(St)Y 2x0,8mm. </t>
  </si>
  <si>
    <t>JB-Y(St)Y 2x2x0,8 mm</t>
  </si>
  <si>
    <t>20.</t>
  </si>
  <si>
    <t>Vatrootporni vodovi.
Polažu se na propisane metalne vatrootporne pričvrsne obujmice (1 obujmica na svakih 30 cm). Obračun po srednjoj cijeni položenog dužnog metra voda uključivo obujmice.</t>
  </si>
  <si>
    <t>20.-1</t>
  </si>
  <si>
    <t>NHXH E30 2x1,5 mm2.</t>
  </si>
  <si>
    <t>21.</t>
  </si>
  <si>
    <t>Spajanje opreme drugih (na svim napojnim, upravljačkim i signalizacijskim stezaljkama):</t>
  </si>
  <si>
    <t>Ventilator odsisa/tlaka 3f.</t>
  </si>
  <si>
    <t>Dizalica topline.</t>
  </si>
  <si>
    <t>Daljinski upravljač diz. topline.</t>
  </si>
  <si>
    <t>Cirkulacijska pumpa 1f.</t>
  </si>
  <si>
    <t>Cirkulacijska pumpa 3f.</t>
  </si>
  <si>
    <t>Frekventni pretvarač ventilatora 3f.</t>
  </si>
  <si>
    <t>Regulator broja okretaja ventilatora 3f.</t>
  </si>
  <si>
    <t>Elektromotorni troputi ventil.</t>
  </si>
  <si>
    <t>Elektromagnetski ventil.</t>
  </si>
  <si>
    <t>Elektromotorni četveroputi ventil na vodenoj strani ventilokonvektora.</t>
  </si>
  <si>
    <t>Temperaturni osjetnik.</t>
  </si>
  <si>
    <t>Termostat protusmrzavajući kapilarni.</t>
  </si>
  <si>
    <t>Diferencijalni presostat.</t>
  </si>
  <si>
    <t>Transmiter diferencijalnog tlaka ventilatora.</t>
  </si>
  <si>
    <t>Transmiter tlaka.</t>
  </si>
  <si>
    <t>Regulator zračne zavjese s termostatom.</t>
  </si>
  <si>
    <t>Prostorni osjetnik temperature i vlage.</t>
  </si>
  <si>
    <t>El. motorna žaluzina.</t>
  </si>
  <si>
    <t>Vodeni izmjenjivač topline.</t>
  </si>
  <si>
    <t>Vanjska jedinica split uređaja hlađenja tehničke sobe.</t>
  </si>
  <si>
    <t>Unutarnja jedinica split uređaja hlađenja tehničke sobe.</t>
  </si>
  <si>
    <t xml:space="preserve">Stropni ventilokonvektor. </t>
  </si>
  <si>
    <t>DDC regulator ventilokonvektora.</t>
  </si>
  <si>
    <t>Zidni upravljački panel ventilokonvektora.</t>
  </si>
  <si>
    <t>Magnetski kontakt (Reed relej) na otvorima.</t>
  </si>
  <si>
    <t>Nadzorni blok ormarića med. plinova.</t>
  </si>
  <si>
    <t>Signalizacijski display stanja med. plinova.</t>
  </si>
  <si>
    <t>Modul pridržavanja PP vrata</t>
  </si>
  <si>
    <t>El. motorna PP zaklopka.</t>
  </si>
  <si>
    <t>Sušač ruku.</t>
  </si>
  <si>
    <t>Pogon autom. klikznih vrata.</t>
  </si>
  <si>
    <t>Tipkala za upravljanje autom. kliznim vratima u operacijskim zonama.</t>
  </si>
  <si>
    <t>Programska sklopka za izbor načina rada autom. kliznih vrata vjetrobrana.</t>
  </si>
  <si>
    <t>Tipkovnica za upravljanje kliznim vratima vjetrobrana.</t>
  </si>
  <si>
    <t>Ee razdijelnici, vodovi glavnog i instalacijskog ee razvoda te upravljačko-signalizacijski vodovi - ukupno:</t>
  </si>
  <si>
    <t>Instalacije izjednačenja potencijala i zaštite od munje</t>
  </si>
  <si>
    <t>Kutija za lokalno izjednačenje potencijala, sa sabirnicom (1x35 + 8x6 mm2), nosačem sabirnice i plastičnim poklopcem s vijcima i maskama za vijke, za ugradnju u zid.</t>
  </si>
  <si>
    <t xml:space="preserve">Vodovi izjednačenja potencijala, H07V-K 25 mm2. Polažu se zrakasto u kabelskim kanalu ee instalacija, od IP sabirnice pojedinog ee razdijelnika prema krajevima kanala u pojedinim područjima. Obračun po srednjoj cijeni položenog dužnog metra voda. </t>
  </si>
  <si>
    <t>Vodovi izjednačenja potencijala, H07V-K 16 mm2. Polažu se od spojnih točaka s glavnim IP vodovima 25mm2 na kabelskim kanalima do IP točaka na medicinskoj opremi i to na obujmicama iznad spuštenih stropova, u instalacijskim cijevima u GK zidovima odnosno u pripremljenim žljebovima. Obračun po srednjoj cijeni položenog dužnog metra voda bez obzira na način polaganja.</t>
  </si>
  <si>
    <t>Vodovi izjednačenja potencijala, H07V-K 10 mm2. Polažu se od spojnih točaka s glavnim IP vodovima 25mm2 na kabelskim kanalima do kutija za lokalno izjednačenje potencijala i to na obujmicama iznad spuštenih stropova, u instalacijskim cijevima u GK zidovima odnosno u pripremljenim žljebovima. Obračun po srednjoj cijeni položenog dužnog metra voda bez obzira na način polaganja.</t>
  </si>
  <si>
    <t>Vodovi izjednačenja potencijala, H07V-K 6m2. Polažu se od kutija za lokalno izjednačenje potencijala do metalnih masa (cijevi, dovratnika, izvoda s vodljivih podova i EM barijera) kao i izravno od spojnih točaka s glavnim IP vodovima 25mm2 na kabelskim kanalima do glavnih cijevnih i ventilacijskih grana strojarskih instalacija iznad spuštenih stropova te do gornjih čeličnih nosivih profila prozora. Ovi se vodovi polažu u instalacijskim cijevima u betonskim podlogama, GK zidovima te pripremljenim žljebovima kao i na obujmicama iznad spuštenih stropova. 
Uključen tipski spojni materijal za cijevne i plošne metalne mase. 
Obračun po srednjoj cijeni položenog dužnog metra voda bez obzira na način polaganja.</t>
  </si>
  <si>
    <t>Premoštenje metalnih masa strojarskih instalacija kratkospojnicima izrađenim od vodova H07V-K 6 mm2/50 cm sa Cu-Sn stopicama za matične vijke M6 na oba kraja.</t>
  </si>
  <si>
    <t>Instalacije izjednačenja potencijala i zaštite od munje  - ukupno:</t>
  </si>
  <si>
    <t>Sklopna i priključnička oprema</t>
  </si>
  <si>
    <t>Napomene:</t>
  </si>
  <si>
    <t>01.-1</t>
  </si>
  <si>
    <t>Instalacijska sklopka - isklopna, 230 V/10 A.</t>
  </si>
  <si>
    <t>01.-2</t>
  </si>
  <si>
    <t>Instalacijska sklopka - isklopna, s tinjalicom, 230 V/10 A.</t>
  </si>
  <si>
    <t>01.-3</t>
  </si>
  <si>
    <t>Instalacijska sklopka - izmjenična, 230 V/10 A.</t>
  </si>
  <si>
    <t>01.-4</t>
  </si>
  <si>
    <t>Instalacijska sklopka - križna, 230 V/10 A.</t>
  </si>
  <si>
    <t>01.-5</t>
  </si>
  <si>
    <t>Instalacijsko tipkalo, NO, 230 V/10 A.</t>
  </si>
  <si>
    <t>01.-6</t>
  </si>
  <si>
    <t>Instalacijsko tipkalo, NC, 230 V/10 A.</t>
  </si>
  <si>
    <t>01.-7</t>
  </si>
  <si>
    <t>Instalacijsko tipkalo s uzicom 2m  i koničnim PVC završetkom uzice, NO, 230 V/10 A.</t>
  </si>
  <si>
    <t>01.-8</t>
  </si>
  <si>
    <t>Utičnica 2P+E, 230 V/16 A, osnovne boje.</t>
  </si>
  <si>
    <t>01.-9</t>
  </si>
  <si>
    <t>Utičnica 2P+E, 230 V/16 A, zelene boje.</t>
  </si>
  <si>
    <t>01.-10</t>
  </si>
  <si>
    <t>Utičnica 2P+E, 230 V/16 A, s poklopcem, IPX1, osnovne boje.</t>
  </si>
  <si>
    <t>01.-11</t>
  </si>
  <si>
    <t>Utičnica 2P+E, 230 V/16 A, s poklopcem, IPX1, zelene boje.</t>
  </si>
  <si>
    <t>01.-12</t>
  </si>
  <si>
    <t>Utičnica 2P+E, 230 V/16 A, "uski" standard (1M).</t>
  </si>
  <si>
    <t>01.-13</t>
  </si>
  <si>
    <t>Utičnica RJ45 Cat. 6, za UTP, - za bezalatno spajanje.</t>
  </si>
  <si>
    <t>01.-14</t>
  </si>
  <si>
    <t>Utičnica r/tv/sat - dvoizlazna, završna, s priklj. gušenjem 1 dB.</t>
  </si>
  <si>
    <t>01.-15</t>
  </si>
  <si>
    <t>'Slijepi'' umetak.</t>
  </si>
  <si>
    <t>Ugradne kutije, nosivi i završni okviri za gore navedene elemente i njihove kombinacije.</t>
  </si>
  <si>
    <t>- 2M</t>
  </si>
  <si>
    <t>- 3M</t>
  </si>
  <si>
    <t>- 4M</t>
  </si>
  <si>
    <t>- 6M</t>
  </si>
  <si>
    <t>02.-5</t>
  </si>
  <si>
    <t>- 8M</t>
  </si>
  <si>
    <t>02.-6</t>
  </si>
  <si>
    <t>- 10M</t>
  </si>
  <si>
    <t>Nadgradne kutije IP55, s pomičnim brtvenim poklopcima za gore navedene elemente.</t>
  </si>
  <si>
    <t>03.-1</t>
  </si>
  <si>
    <t>03.-2</t>
  </si>
  <si>
    <t>04.-1</t>
  </si>
  <si>
    <t>Kanal duljine 80cm.</t>
  </si>
  <si>
    <t>04.-2</t>
  </si>
  <si>
    <t>Kanal duljine 350cm.</t>
  </si>
  <si>
    <t>05.-1</t>
  </si>
  <si>
    <t>2x utičnica 2P+E 230V/16A, 4M, bijele boje.</t>
  </si>
  <si>
    <t>05.-2</t>
  </si>
  <si>
    <t>2x utičnica 2P+E 230V/16A, 4M, zel. boje.</t>
  </si>
  <si>
    <t>05.-3</t>
  </si>
  <si>
    <t>2x utičnica 2P+E 230V/16A, 4M, crv. boje.</t>
  </si>
  <si>
    <t>05.-4</t>
  </si>
  <si>
    <t>2x utičnica RJ45 Cat. 6, 2M, za bezalatno spajanje.</t>
  </si>
  <si>
    <t>05.-5</t>
  </si>
  <si>
    <t>3x utičnica RJ45 Cat. 6, 3M, za bezalatno spajanje.</t>
  </si>
  <si>
    <t>07.-1</t>
  </si>
  <si>
    <t>2x utičnica 2P+E 230V/16A, 4M, osnovne boje.</t>
  </si>
  <si>
    <t>07.-2</t>
  </si>
  <si>
    <t>2x utičnica 2P+E 230V/16A, 4M, zelene
boje.</t>
  </si>
  <si>
    <t>07.-3</t>
  </si>
  <si>
    <t>1x utičnica RJ45 Cat. 6, 2M, za bezalatno spajanje.</t>
  </si>
  <si>
    <t>Elementi za terminiranje vodova monitora na medicinskoj opremi. Samostalni, nevezani za nosive/ukrasne okvire.</t>
  </si>
  <si>
    <t>09.-1</t>
  </si>
  <si>
    <t>1x 4-pinska mini DIN utičnica za S-video signal.</t>
  </si>
  <si>
    <t>09.-2</t>
  </si>
  <si>
    <t>1x BNC 75 utičnica.</t>
  </si>
  <si>
    <t>Klasična mikroinstalacijska oprema za n/ž primjenu u IP44 zaštiti.</t>
  </si>
  <si>
    <t>10.-1</t>
  </si>
  <si>
    <t>Utičnica 2P+E 230V/16A.</t>
  </si>
  <si>
    <t>10.-2</t>
  </si>
  <si>
    <t>Utičnica 3P+N+E 400V/16A.</t>
  </si>
  <si>
    <t xml:space="preserve">Fiksna priključna kutija, kombinirana p/ž-n/ž, s pet priključnih stezaljki 4mm2. </t>
  </si>
  <si>
    <t>Sklopni element za daljinsko isključenje napajanja, 230V/10A, 2xCO, nadgradni, sa stakalcem, žute boje, IPX4, s natpisom: ''DALJINSKI ISKLOP MREŽNOG NAPAJANJA U SLUČAJU OPASNOSTI''.</t>
  </si>
  <si>
    <t>Sklopni element za daljinsko isključenje napajanja, 230V/10A, 2xCO, nadgradni, sa stakalcem, zelene boje, IPX4, s natpisom: ''DALJINSKI ISKLOP AGREGATSKOG NAPAJANJA U SLUČAJU OPASNOSTI''.</t>
  </si>
  <si>
    <t>Sklopni element za daljinsko isključenje napajanja, 230V/10A, 2xCO, nadgradni, sa stakalcem, narančaste boje, IPX4, s natpisom: ''DALJINSKI ISKLOP BESPREKIDNOG NAPAJANJA U SLUČAJU OPASNOSTI''.</t>
  </si>
  <si>
    <t>Metalni ormarić s bravicom i ključem za smještaj sklopnih elemenata za dalj. isključenje agregatskog i besprekidnog napajanja na prijemnom pultu, dim. šxvxd 35x40x10 cm s natpisom ''DALJINSKI ISKLOP AGREGATSKOG I BESPREKIDNOG NAPAJANJA U SLUČAJU OPASNOSTI - SAMO ZA OVLAŠTENE OSOBE''.</t>
  </si>
  <si>
    <t>Metalni ormarić s bravicom i ključem za smještaj sklopnog elementa za dalj. isključenje besprekidnog napajanja u topl. podstanici, dim. šxvxd 20x25x10 cm s natpisom ''DALJINSKI ISKLOP BESPRE- KIDNOG NAPAJANJA U SLUČAJU OPASNOSTI - SAMO ZA OVLAŠTENE OSOBE''.</t>
  </si>
  <si>
    <t>Bljeskalica (crveno)/zujalica, 230V, za ugradnju na strop/zid, za svjetlosno-zvučnu indikaciju SOS poziva iz invalidskog WC-a.</t>
  </si>
  <si>
    <t>22.</t>
  </si>
  <si>
    <t>Magnetski kontakt (reed relej), 24V/5A, 1xCO, u obliku dva termoplastična cilindra minimalnih dimenzija, bijele boje, s utisnim pričvršćenjem u profil otvora. Uključena sva potrebna suradnja s ugrađivačima Al stolarije (bušenja, upasivanja...).</t>
  </si>
  <si>
    <t>23.</t>
  </si>
  <si>
    <t>Kutija sintetska, za ugradnju u spušteni strop, IPX4, s  poklopcem s brzoodvijajućim patent-vijcima, sa stražnjom ugradnom pločom, dimenzija šxvxd 25x20x12 cm:</t>
  </si>
  <si>
    <t>Utični relej s podnožjem za DIN šinu, 230V/4xCO 10 A,  sa špulom 230 V.</t>
  </si>
  <si>
    <t xml:space="preserve">Prije početka rada Izvoditelj treba sve mjere navedene u planovima i troškovnicima za stavki pojedini element provjeriti na licu mjesta, a sva odstupanja, te eventualno potrebna usklađenja mjera i oblika dogovoriti sa Projektantom i Nadzorom. Sve neophodne kontrole se neće posebno obračunavati, jer su ukalkulirane u ponuđenim stavkama troškovnika. </t>
  </si>
  <si>
    <t>Svaki potencijalni ponuditelj prije izvedbe je dužan ponuditi tip, kapacitet, snagu, i ostale tehničke parametre, i za to dobiti pismenu suglasnost.</t>
  </si>
  <si>
    <t xml:space="preserve">Izvoditelj je dužan izvesti sve potrebne radove za kompletno dovršenje uređenja objekta uključivo i one radove koji nisu obuhvaćeni troškovnicima za građevno-obrtničke radove, a pokažu se potrebni tijekom izvođenja radova da bi se postigli planirani ciljevi zahvata. </t>
  </si>
  <si>
    <t>Za sve materijale, uređaje i opremu Izvoditelj je dužan prije ugrađivanja  zapisnički ustanoviti odabrani uzorak, dostaviti radioničke nacrte, kao i sve detalje izvedbe i obrade, predočiti Nadzoru odgovarajući tvornički atest i dokaze o kvaliteti upisom u građevni dnevnik i uredno ih arhivirati do završetka ugovorenih radova, tehničkog prijema i primopredaje objekta, odnosno uspješnog primopredajnog zapisnika.</t>
  </si>
  <si>
    <t>Tijekom izgradnje moraju se ugrađivati najkvalitetniji materijali sukladno ugovorenom troškovniku sa pravodobnom nabavkom svih materijala. Nije dozvoljena uporaba manje kvalitetnih materijala zbog kašnjenja u nabavi, a nastale štete snosi Izvoditelj.</t>
  </si>
  <si>
    <t>Izvoditelj može provoditi izmjene u izvođenju u smislu promjene opisa pojedinih vrsta ili obima radova ili dijelova građevine, načinu izvođenja i odabiru alternativnih materijala i opreme samo ukoliko počivaju na službenom zahtjevu Naručitelja ili na službenom odobrenju Naručitelja, uz prethodnu stručno odobrenje Nadzora. Izvoditelj  ne smije upotrebljavati građevinske materijale bez odobrenja Nadzora, a u slučaju da ih upotrijebi, snosi rizik i troškove koji mogu iz te osnove nastati.</t>
  </si>
  <si>
    <t>Svaki pojedini rad koji se kasnije ne može kontrolirati u pogledu količina i kvalitete mora biti odmah pregledan od Nadzora, a podaci o tome upisuju se u građevinski dnevnik i građevinsku knjigu. Izvoditelj je dužan na vrijeme obavijestiti Nadzor o postojanju takvih radova jer u protivnom, Nadzor može odbiti priznavanje takvih radova ili ih obračunati prema svojim podacima ili procjeni.</t>
  </si>
  <si>
    <t>Za čitavo vrijeme izvođenja radova glavni Izvoditelj će koordinirati izvedbu različitih vrsta radova, odnosno koordinirati rad svih podizvoditelja i za njihov rad odgovarati u skladu ugovornim uzancama.</t>
  </si>
  <si>
    <t>Dobava  i ugradnja montažnih običnih, vatrootpornih i vlagootpornih pregradnih zidova sa dvostrukom obostranom gips-kartonskom  oblogom ugrađenih na metalnu konstrukciju od pocinčanog lima.  Zidove nose profili CW 100/50 mm, na osovinskom razmaku od 62,5 cm, deb. 0,75 mm, a na podu su UW profili. Profili se međusobno spajaju zakovicama. Profili koji nose dovratnike moraju radi velike visine biti UA profili. Profili se oblažu s obje strane s po dvije gips-kartonske ploče, a prema namjeni zida. Između ploča se ulaže mineralna vuna i svi nosivi elementi za nošenje ormarića, umivaonika i WC-a koji se vješaju na zid. Nosivi elementi se obračunavaju posebno. Ukupna debljina  zida je 2x1,25+10+2x1,25 cm odnosno 15 cm. Vrijednost zvučne izolacije zida mora biti 55 dB, a vatrootpornost F 60.</t>
  </si>
  <si>
    <t>Sve isto kao i prethodna stavka samo izrada zidova sanitarija, odnosno mokrih čvorova sa pojačanom obradom zidova. Obrada spojeva masom za obradu spojeva gips-kartonskih ploča s mikroarmirajućimm vlaknima, u stavku je uključen univerzalni predpremaz za grundiranje i učvršćivanje različitih podloga. Na mjestima direktnog prskanja vodom tretirati vodonepropusnim, trajno elastičnim  premazom (tri sloja) s bandažnoma trakom na strani mokrog čvora. Podloga mora biti suha, čvrsta, stabilna, očišćena od prašine, prljavštine, ulja, masnoća i ostalih nečistoća. Između instalacijskih cijevi i otvora nanijeti trajnoelastični brtveni materijal. Vodovodnu instalaciju je potrebno zaštiti od kondezacije i korozije i izolirati protiv prijenosa zvuka. Sva sanitarna teška galanterija mora se pričvrstiti na posebnu originalnu potkonstrukciju (nije predmet ove stavke). Pri izradi se držati  smjernica i uputa proizvođača, a neravne djelove zida izravnati sa nivelirajućom masom, . Završna obrada spojeva i površina mora biti kvalitete Q4.</t>
  </si>
  <si>
    <t>Sve kao i prethodne stavke, samo doplata za ugradnju diamant gipsanih ploča ("plava ploča"). Ploče se ugrađuju kao druga, vanjska, ploča visine 100 cm na frekventnim prostorima; glavni hodnik i čekaonice. Za montažu ploča koristiti vijke s dvostrukim navojem prilagođene čvrstoći ploče.</t>
  </si>
  <si>
    <t>Sve kao i stavka VI/1, samo izrada zida sa dvostrukom konstrukcijom sa obe starne dilatacije. Sve raditi prema priloženom detalju. Ukupna širina zida je cca 22 cm.</t>
  </si>
  <si>
    <t xml:space="preserve">Dobava i montaža standardnog ovjesa, ojačanja za umivaonik koji se postavlja između podkonstrukcije pregradnog zida. Ovjes je pocinčan, ima mogućnost podešavanja nosivih vijaka i dolazi sa pripadajućim setom za montažu. Ovjes dolazi na zidove od gips-kartonskih ploča u pocinčanoj potkonstrukciji debljine 10 cm.
</t>
  </si>
  <si>
    <t>Sve kao i prethodna stavka samo ojačanja za viseće zidne ormariće duljine 200 cm.</t>
  </si>
  <si>
    <t xml:space="preserve">Dobava i montaža profila za okomiti završetak gipskartonske stijene na spoju sa staklom iznad parapeta. Materijal je nehrđajući lim (inox) debljine 0,6 mm, razvijene šir. cca 40 cm. U stavku uključiti gumena brtvila i silkonski kit. Obračun po metru komplet montirane zaštite.   </t>
  </si>
  <si>
    <t xml:space="preserve">Pregradni zid 150 mm za zaštitu od rendgenskog zračenja sa pločama kaširanim olovnom folijom debljine 2,0 mm, sastoji se od metalne potkonstrukcije širine 100 mm i obostrane, dvoslojne obloge od gips-kartonske ploča 12,5 mm od kojih je unutrašnji sloj ploča sa strane prostorije sa izvorom zračenja kaširan olovnom folijom debljine 1,0 mm. Ukupna širina zida je 150 mm. Na horizontalne zidne profile UW 100 lijepi se traka za zvučnu izolaciju i pričvršćuje se za pod i strop vijcima sa plastičnim tiplom. </t>
  </si>
  <si>
    <t xml:space="preserve">Okomiti zidni profili CW 100 umetnu se između UW profila na međusobnom razmaku od 60 cm. Između vertikalnog CW profila i olovne folije na ploči postavlja se traka od olovne folije. Sljubnice se ojačavaju aluminijumskom kutnom zaštitnom letvicom. Spojevi ploča se ispunjavaju, bandažiraju trakom i gletaju pomoću mase za ispunu spojeva. </t>
  </si>
  <si>
    <t>Maksimalna visina zida: 4,0 m</t>
  </si>
  <si>
    <t>Izrada i ugradnja kombiniranog aluminijskog otvora, ostakljenog toplinski izolirajućim,reflektirajućim, stop sol staklom 6 + 14 + 6 mm. Otvor se izrađuje od aluminijskih profila s termomostom, elektrostatski bojenih, debljine profila 6,5 cm. Boja kao postojeći otvori.</t>
  </si>
  <si>
    <t>Sav upotrebljiv okov je prvoklasni, a svi metalni dijelovi kao i brave moraju biti od nehrđajućeg čelika 18/10, bez dodatka protiv hrđe. Prije ugradnje istih investitoru mora biti prezentiran uzorak na usvajanje.</t>
  </si>
  <si>
    <t>Staklo brtviti s gumenom brtvom s profilom (EPDM) mekom i otpornom na atmosferilije. Izvana neutralni,  trajnoelastični kit.</t>
  </si>
  <si>
    <t>Prije izrade otvora izvoditelj je dužan izraditi radioničke nacrte. Sve točne mjere uzeti na gradilištu. Izvoditelj je dužan dostaviti ateste. Otvori se ugrađuju u postojeće metalne profile gore i kamenu užljebljenu klupicu dolje. Sustav montaže prilagoditi postojećem stanju.</t>
  </si>
  <si>
    <t>Gletanje betonskih površina unutarnjom glet masom kao priprema za bojenje. Sve površine prebrusiti do postizavanja ravne plohe.</t>
  </si>
  <si>
    <t xml:space="preserve">Bojenje žbukanih zidova sa akrilnom, disperzionom, ekološki potpuno čistom bojom, uz prethodno grundiranje. Razrijeđuje se vodom. Boja ton i sjaj po izboru projektanta.
</t>
  </si>
  <si>
    <t>Priprema zidova za bojenje izvodi se na načim da se zidovi najprije grundiraju, te nakon toga gletuju sa nanosom dva sloja, uz brušenje te kitanje, sve do potpune glatkoće. Radove mora izvoditi tvrtka sa ovlaštenjem proizvoditelja za izvođenje ove vrste posla.</t>
  </si>
  <si>
    <t xml:space="preserve">Bojenje betonskih površina, stupova i zidova sa ekološki potpuno čistom disperzionom bojom, uz prethodno grundiranje. Boja, ton i sjaj po izboru projektanta u sladu sa ton kartom. Priprema zidova za bojenje izvodi se na načim da se zidovi najprije grundiraju, izravnaju sa Betonfixom ili slično, te nakon toga gletuju s nanosom dva sloja, uz brušenje te kitanje, sve do potpune glatkoće. Sve ostalo kao prethodna stavka. </t>
  </si>
  <si>
    <t>Završna obloga panela mora imati slijedeća  minimalna svojstva:</t>
  </si>
  <si>
    <t xml:space="preserve">Uključivo dobava materijala, izvedba i </t>
  </si>
  <si>
    <t>upotreba svih potrebnih alata i uređaja,</t>
  </si>
  <si>
    <t>elastična podna obloga</t>
  </si>
  <si>
    <t>U jediničnoj cijeni iskazati sve troškove uključivo</t>
  </si>
  <si>
    <t>kompozitni sokl</t>
  </si>
  <si>
    <t>VI</t>
  </si>
  <si>
    <t>GIPS-KARTONSKI RADOVI</t>
  </si>
  <si>
    <t xml:space="preserve">U cijenu je uračunata ugradnja alux letvice za zaštitu rubova, kao i letvica za spoj sa soklom, te uporaba svih potrebnih fazonskih djelova, te brtveni kit za zvučnu izolaciju. Završna obrada spojeva i površina mora biti kvalitete Q4. Montažu pregradnih stijena može obavljati samo specijalizirana tvrtka sa licencom proizvoditelja. Sve izvoditi po propisima, normama i uputama proizvoditelja. Prije ugradnje izvoditelj je dužan dostaviti sve potrebne i tražene detalje, radioničke nacrte i uzorke na usvajanje projektantu. Obračun po m2. Odbijaju se svi otvori. </t>
  </si>
  <si>
    <t>Dobava i ugradnja  gipskartonskih ploča, ljepljenjem na postojeći zid od betona ili Siporexa, jednostruko. Ostalao kao prethodne stavke.</t>
  </si>
  <si>
    <t>Nabava i ugradnja vertikalne dilatacije gipsanih montažnih pregradnih zidova. Sve ostalo kao i prethodne stavke.</t>
  </si>
  <si>
    <t xml:space="preserve">Troškovnik elektroinstalacija:  </t>
  </si>
  <si>
    <t>OB Dubrovnik, objekt "B" +/- 0,00 (prizemlje) - OHBP -</t>
  </si>
  <si>
    <t xml:space="preserve">odjel objedinjenog hitnog bolničkog prijema </t>
  </si>
  <si>
    <t>01.</t>
  </si>
  <si>
    <t>Napomena:</t>
  </si>
  <si>
    <t>Dio zatečenih instalacija i opreme u zoni radova će se  nakon odspajanja zadržati za ponovnu upotrebu prema aktualnom projektu, a dio koji je od vitalnog značaja za susjedne zone bolnice će biti sačuvan i odmah prilagođen za nastavak funkcioniranja - praktički bez prekida.</t>
  </si>
  <si>
    <t>kompl.</t>
  </si>
  <si>
    <t>02.</t>
  </si>
  <si>
    <t>03.</t>
  </si>
  <si>
    <t>04.</t>
  </si>
  <si>
    <t>05.</t>
  </si>
  <si>
    <t>06.</t>
  </si>
  <si>
    <t>07.</t>
  </si>
  <si>
    <t xml:space="preserve">Odspajanje i demontaža svih vidljivih zatečenih vodova instalacije dojave požara u predmetnoj zoni s odnošenjem na lokalni deponij.  </t>
  </si>
  <si>
    <t>08.</t>
  </si>
  <si>
    <t>Skidanje svih ostalih zatečenih vidljivih instalacijskih vodova unutar predmetne zone te odvoz na lokalni deponij.</t>
  </si>
  <si>
    <t>09.</t>
  </si>
  <si>
    <t xml:space="preserve">Dobava i montaža ovjesa za WC školjku koji se postavlja između podkonstrukcije pregradnog zida, na mjestu ugradnje obavezno postavljanje UA profila. Ovjes je pocinčan, ima mogućnost podešavanja nosivih vijaka i dolazi sa pripadajućim setom za montažu. Ovjes dolazi na zidove od gips-kartonskih ploča u pocinčanoj potkonstrukciji debljine 7,5 cm.
</t>
  </si>
  <si>
    <t>Nabava i ugradnja spuštenih stropova od gips kartonskih ploča na pocinčanoj potkonstrukciji u sanitarnim i pomoćnim prostorijama.  Ostalo kao i prethodne stavke.</t>
  </si>
  <si>
    <t>Kao stavka VI/1 samo vertikalni nastavak postojećih  zidova od gips-kartonskih ploča. Rad se izvodi na način da se postojeća vanjska ploča obostrano izreže u pojasu visine 10 cm kako bi se osigurao spoj vanjske ploče nadozida s horizontalnim profilom postojećeg zida. U cijenu uračunati otežan rad na visini 300 - 400 cm. Zid se nastavlja u visini cca 100 cm. Obračun po m2 nadostavljenog zida.</t>
  </si>
  <si>
    <t>KARAKTERISTIKE</t>
  </si>
  <si>
    <t>Zaštita od požara: F90 za RF ploče</t>
  </si>
  <si>
    <t>Debljina zida: 150 mm</t>
  </si>
  <si>
    <t>VII</t>
  </si>
  <si>
    <t>ALUMINIJSKI RADOVI:</t>
  </si>
  <si>
    <t>Demontaža i popravak slomljenog aluminijskog krila. Krilo izraditi u potpunosti kao postojeće, te dovesti prozor u funkciju za meko i fino otvaranje. Veličina prozora je 50 x 220 cm.</t>
  </si>
  <si>
    <t>Dobava i zamjena kvake "SCHÜCKO". U svemu prema postojećoj. Ostalo kao i prethodna stavka.</t>
  </si>
  <si>
    <t>Demontaža stakla i letvica, zamjena brtve, te ponovna montaža. Ostalo kao i prethodna stavka.</t>
  </si>
  <si>
    <t>Namještanje i podešavanje baglama, šarki za fino otvaranje krila prozora. Ostalo kao i prethodna stavka.</t>
  </si>
  <si>
    <t>Zamjena oštećenog prozorskog stakla uz pažljivo skidanje i ponovna ugradnja istih postojećih letvica i brtvi. Ostalo kao i prethodna stavka.</t>
  </si>
  <si>
    <t>Demontaža oštećenih, nabava i montaža  novih letvica identičnih postojećim. Ostalo kao i prethodna stavka.</t>
  </si>
  <si>
    <t>Dobava i zamjena zaokretno otklopnog mehanizma za otvore "SCHÜCKO". U svemu prema postojećem. Ostalo kao i prethodna stavka.</t>
  </si>
  <si>
    <t>Dovođenje prozora u fino, "meko" i lagano otvaranje, uz prethodno čišćenje i podmazivanje. Ostalo kao i prethodna stavka.</t>
  </si>
  <si>
    <t>VIII</t>
  </si>
  <si>
    <t>SOBOSLIKARSKI I LIČILAČKI RADOVI</t>
  </si>
  <si>
    <t>Sve kao i prethodna stavka samo bijeljenje podgleda na visini od poda cca 4,00 m.</t>
  </si>
  <si>
    <t>Bojenje metalnih dovratnika uljanom bojom u tonu po izboru projektanta. Obračun po m' dovratnika. Razvijena širina dovratnika je 30 cm.</t>
  </si>
  <si>
    <t>IX</t>
  </si>
  <si>
    <t>BRAVARSKO-LIMARSKI RADOVI</t>
  </si>
  <si>
    <t>Izrada dilatacijskog spoja između dvije međukatne konstrukcije, A-B ravne ploče. Na zdravu konstrukciju jedne A-B ploče postaviti obrnuti "T" profil izrađen od čeličnog lima debljine 4 mm razvijene širine 30+20 cm i visine 9 cm pričvršćen ankerima na lastin rep Φ 12, dužine cca 20 cm  sidrenim u A-B ploču i zalivenim epoksidnom smolom na svakih 50 cm dilatacijskog profila. Na drugu A-B ploču postaviti drugi dilatacijski profil u obliku slova "L" izrađen od čeličnog lima debljine 4 mm razvijene širine 30 cm i visine 8,5 cm, sa ugradnjom na isti način kao i za prethodni profil.  Mjestimično varenje traka da bi se dobio "L" i "T" profil za dilataciju. U cijeni je sav potreban materijal za rezanje i varenje. Antikorozivna zaštita izrađenih dilatacija sa teneljnom bojom jedan put u radionici i drugi put nakon ugradnje. Ugradnja dilatacija na način da se tornom uštema A-B ploča za ležište ankera sa lastinim repom za dilataciju "T" koja se postavi na mjesto i iznivelira, a nakon toga se mjesto sa ankerom zalije cementnom žbukom.</t>
  </si>
  <si>
    <t>Zatim se isto napravi i sa dilatacijom "L". Razmak između limova je 2 cm. U dilataciju ugraditi protupožarnu ekspandirajuću brtvu u pojasu min 20 cm.  U cijenu stavke ulazi transport izrađenih dilatacija do gradilišta, te prenošenje do mjesta ugradnje i sva potrebna zidarska pripomoć pri ugradnji sa niveliranjem profila u skladu sa gotovim podom, odnosno sa dilatacijskom podnom letvicom. Sve navedeno ulazi u jedinačnu cijenu. Obračun po m1 punog presjeka dilatacije.</t>
  </si>
  <si>
    <t xml:space="preserve">(U razdijelnik se ugrađuje i spaja 1x kontroler sigurnosne rasvjete, 12M.) </t>
  </si>
  <si>
    <t>Ormar metalni - standardno antikorozivno zaštićen bojanjem prahom i stvrdnjavanjem boje u termičkoj komori, u svijetlo sivoj nijansi, dvosekcijski, za ugradnju na zid, IP54, s dvoja  neprozirna vrata s po min. dvije patent bravice, sa stražnjom ugradnom pločom za slaganje elemenata na DIN šine,  s uvodom vodova odozgo preko vijčanih brtvenih uvodnica, dimenzija šxvxd 100x120x30 cm, za smještaj slijedeće opreme:</t>
  </si>
  <si>
    <t>Osigurač-rastavljač D03, 3p, s rastalnim ulošcima gG 80A.</t>
  </si>
  <si>
    <t>Osigurač-rastavljač NH000, 3p, s rastalnim ulošcima gG 63A.</t>
  </si>
  <si>
    <t>Osigurač-rastavljač NH000, 3p, s rastalnim ulošcima gG 50A.</t>
  </si>
  <si>
    <t>SPD zaštita, 0,275kV, 12,5kA po polu za impuls 10/350 i 40 kA/polu za impuls 8/20, tip 1+2, za TN-S sustav razvoda (3x L-N, 1x N-PE), s izmjenjivim ulošcima i indikacijom prorade.</t>
  </si>
  <si>
    <t xml:space="preserve">Kompaktni zaštitni prekidač 100A, 3p, s termičkim, magnetskim i daljinskim okidačem (230 V), 50kA. </t>
  </si>
  <si>
    <t>ZSS 25/0,03 A, 4p.</t>
  </si>
  <si>
    <t xml:space="preserve">            - B16/3 A.</t>
  </si>
  <si>
    <t xml:space="preserve">            - C06/3 A.</t>
  </si>
  <si>
    <t xml:space="preserve">            - C16/3 A.</t>
  </si>
  <si>
    <t>Sklopni element u obliku ''gljive'', za isklop u slučaju nužde, za ugradnju na vrata ormara, crveno, 230V, s kontaktnim slogom 1xCO 10A.</t>
  </si>
  <si>
    <t>Osigurač-rastavljač D02, 3p, s rastalnim ulošcima gG 25A.</t>
  </si>
  <si>
    <t>Isklopnik u formi autom. inst. prekidača, za DIN šinu, 40 A, 0-1, 3p.</t>
  </si>
  <si>
    <t>Okidač za daljinski isklop isklopnika 40 A, kao prigradni blok, upravljanje 230V, 10A +1xCO 10A.</t>
  </si>
  <si>
    <t xml:space="preserve">            - C16 A.</t>
  </si>
  <si>
    <t xml:space="preserve">(U razdijelnik se ugrađuje i spaja (pod nadzorom izvođača zaduženog za razdijelnik) 2x Izl. modul instalacije dojave požara, od strane izvođača dojave požara.) </t>
  </si>
  <si>
    <t>Isklopnik u formi autom. inst. prekidača, za DIN šinu, 25 A, 0-1, 1p.</t>
  </si>
  <si>
    <t xml:space="preserve">            - C10A/2p.</t>
  </si>
  <si>
    <t>Odvodnik prenapona, 0,275kV, 3 kA, za impuls 8/20, tip 3, (1x L-N, 1x N-N, 1x N-PE), s izmjenjivim ulošcima i indikacijom prorade.
U nadgradnoj PVC kutiji dim. šxvxd 12x12x8 cm s poklopcem s brzoodvijajućim patent vijcima uključivo gumene uvodnice, DIN šinu, ožičenje te sitni spojni i montažni materijal.
Za ugradnju u sp. strop u blizini pogona kliznih automatskih vrata.</t>
  </si>
  <si>
    <t>15.</t>
  </si>
  <si>
    <t>Vrata za nišu dimenzija šxv = 230x270 cm.</t>
  </si>
  <si>
    <t>Vrata za nišu dimenzija šxv = 195x270 cm.</t>
  </si>
  <si>
    <t>16.</t>
  </si>
  <si>
    <t>SVEUKUPNA REKAPITULACIJA</t>
  </si>
  <si>
    <t>GRAĐEVINSKO OBRTNIČKI RADOVI</t>
  </si>
  <si>
    <t>ELEKTROINSTALACIJE</t>
  </si>
  <si>
    <t>STROJARSKE INSTALACIJE</t>
  </si>
  <si>
    <t>VODOVOD i ODVODNJA</t>
  </si>
  <si>
    <t>S V E U K U P N O :</t>
  </si>
  <si>
    <t>UKUPNO :</t>
  </si>
  <si>
    <t>d 6,4</t>
  </si>
  <si>
    <t xml:space="preserve">6. </t>
  </si>
  <si>
    <t>AUTOMATSKA REGULACIJA</t>
  </si>
  <si>
    <t>1. Elementi u polju</t>
  </si>
  <si>
    <t>Klima komora KK-1 (OP blok - centralna komora)</t>
  </si>
  <si>
    <t>Slog automatske regulacije - elementi u polju , proizvod HONEYWELL:</t>
  </si>
  <si>
    <t>FT6961-30 - protusmrzavajući kapilarni termostat (3 m)</t>
  </si>
  <si>
    <t>DPS 1000 - diferencijalni presostat zaprljanosti filtera (200-1000 Pa)</t>
  </si>
  <si>
    <t>DPTE1000 - transmiter diferencijalnog tlaka ventilatora (0-1000 Pa)</t>
  </si>
  <si>
    <t>S20230-2POS - elektromotorni pogon žaluzina s povratnom oprugom (on/off ; 20Nm ; 230V)</t>
  </si>
  <si>
    <t xml:space="preserve">S20010 - proporcionalni elektromotorni pogon žaluzina (0-10V ; 20Nm ; 24V) </t>
  </si>
  <si>
    <t>V5013R1081 - troputni navojni regulacijski ventil grijača  - PN16;DN40;kvs=25</t>
  </si>
  <si>
    <t>V5013R1099 - troputni navojni regulacijski ventil grijača  - PN16;DN50;kvs=40</t>
  </si>
  <si>
    <t>CLCM6T21N - prostorni osjetnik temperature/vlage, uključeno/isključeno, korekcija set pointa</t>
  </si>
  <si>
    <t>Klima komora KK-2 (SEPTIČNA SALA)</t>
  </si>
  <si>
    <t>H7015B1060 - kanalni osjetnik vlage - 280 mm</t>
  </si>
  <si>
    <t>DPTE50S - transmiter diferencijalnog tlaka prostora (-50..+50 Pa)</t>
  </si>
  <si>
    <t>V5013R1040 - troputni navojni regulacijski ventil grijača  - PN16;DN15;kvs=4</t>
  </si>
  <si>
    <t>V5013R1065 - troputni navojni regulacijski ventil grijača  - PN16;DN25;kvs=10</t>
  </si>
  <si>
    <t>V5013R1073 - troputni navojni regulacijski ventil hladnjaka  - PN16;DN32;kvs=16</t>
  </si>
  <si>
    <t>Klima komora KK-3 (ASEPTIČNA SALA)</t>
  </si>
  <si>
    <t>Cjevovod i ostalo</t>
  </si>
  <si>
    <t>PTHRB010V3 - transmiter tlaka s LCD zaslonom i konektorom ST</t>
  </si>
  <si>
    <t>V5329A1079 - troputni prirubnički prekretni ventil - PN16;DN65;kvs=63</t>
  </si>
  <si>
    <t>ML6420A3015 - elektromotorni pogon ventila (3točkovni ; 600N ; 230V)</t>
  </si>
  <si>
    <t>V5013R1099 - troputni navojni regulacijski ventil radijatori - PN16;DN50;kvs=40</t>
  </si>
  <si>
    <t>DPTE1000 - transmiter diferencijalnog tlaka filtera za KK-4 i KK-5 (0-1000 Pa)</t>
  </si>
  <si>
    <t>2. Automatska regulacija</t>
  </si>
  <si>
    <t>Klima komore KK-1 do KK-5 + OV</t>
  </si>
  <si>
    <t>-Elementi za ugradnju u ormar</t>
  </si>
  <si>
    <t>Slog automatske regulacije - DDC regulator LION,  proizvod HONEYWELL:</t>
  </si>
  <si>
    <t>CLLIONLC01 - Slobodno programibilni mikroprocesorski LonWorks regulator</t>
  </si>
  <si>
    <t>CLMMI00N22 - operatorski panel</t>
  </si>
  <si>
    <t>XW882 - kabel</t>
  </si>
  <si>
    <t>CRT6 - transformator 220/24V ; 6A</t>
  </si>
  <si>
    <t>CLIOL821A - modul analognih ulaznih signala (8xAI)</t>
  </si>
  <si>
    <t>CLIOL822A - modul analognih izlaznih signala (8xAO)</t>
  </si>
  <si>
    <t>CLIOL823A - modul digitalnih ulaznih signala (12xDI)</t>
  </si>
  <si>
    <t>CLIOL824A - modul digitalnih izlaznih signala (6xDO)</t>
  </si>
  <si>
    <t>XS821-22 - kućište sa rednim stezaljkama</t>
  </si>
  <si>
    <t>XS823 - kućište sa rednim stezaljkama</t>
  </si>
  <si>
    <t>XS824-25 - kućište sa rednim stezaljkama</t>
  </si>
  <si>
    <t>LIP-33ECTB - LON router za povezivanje ventilokonvektora s pripadajućim napajanjem</t>
  </si>
  <si>
    <t>INŽENJERING DDC</t>
  </si>
  <si>
    <t>Inženjering i puštanje u pogon DDC regulatora (ugrađene u elektrokomadne ormare) i obuka korisnika,te izrada izvedbene dokumentacije i inženjering usluga koja sadrži slijedeće radove:</t>
  </si>
  <si>
    <t>- kordinacija svih funkcija kje su vezani za sustav DDC regulatora</t>
  </si>
  <si>
    <t>- definiranje svih parametara</t>
  </si>
  <si>
    <t>- opis rada svakog od sustava</t>
  </si>
  <si>
    <t>- provjera lista s funkcijama</t>
  </si>
  <si>
    <t>- definiranje mjesta montaže elemenata u polju sa glavnim izvođačem</t>
  </si>
  <si>
    <t>- izrada električnih shema,kabel lista i planova ožičenja</t>
  </si>
  <si>
    <t>- definiranje svih potrebnih međuveza</t>
  </si>
  <si>
    <t>- praćenje ugovarača strojarskih i elektrinstalacija</t>
  </si>
  <si>
    <t>- izrada DDC programa usklađenih sa potrebama krajnjeg korisnika</t>
  </si>
  <si>
    <t>- generiranje parametara sustava</t>
  </si>
  <si>
    <t>- izrada aplikacija usklađenih sa zahtjevima krajnjeg korisnika</t>
  </si>
  <si>
    <t>- izrada programske dokumentacije</t>
  </si>
  <si>
    <t>- testiranje opreme u polju</t>
  </si>
  <si>
    <t>- statička i dinamička simulacija cjelogodišnjeg pogona prema zahtjevu projektanta i korisnika</t>
  </si>
  <si>
    <t>- obuka operatera i osoblja iz službe održavanja</t>
  </si>
  <si>
    <t>INŽENJERING CNUS + proširenje postojećeg programskog paketa za CNUS</t>
  </si>
  <si>
    <t xml:space="preserve">Stavka uključuje sljedeće aktivnosti i radove ovlaštenih djelatnika za automatsku regulaciju Honeywell-SymmetrE: </t>
  </si>
  <si>
    <t>- proširenje i ažuriranje postojećeg programskog paketa SymmetrE za 1000 točaka</t>
  </si>
  <si>
    <t>- izradu potrebne dokumentacije za CNUS;</t>
  </si>
  <si>
    <t>- izradu korisničkih grafičkih prikaza CUNS-a   za pojedine sustave i podsustave;</t>
  </si>
  <si>
    <t>- usklađivanje kontrolnih parametara s projektantom (krajnjim korisnikom);</t>
  </si>
  <si>
    <t>- puštanje u rad i testiranje rada;</t>
  </si>
  <si>
    <t xml:space="preserve">7. </t>
  </si>
  <si>
    <t>MEDICINSKI PLINOVI</t>
  </si>
  <si>
    <t>8x1mm</t>
  </si>
  <si>
    <t>12x1mm</t>
  </si>
  <si>
    <t>15x1mm</t>
  </si>
  <si>
    <t>22x1mm</t>
  </si>
  <si>
    <t>28x1,5mm</t>
  </si>
  <si>
    <t>35x1,5mm</t>
  </si>
  <si>
    <t xml:space="preserve">a) plastične podžbukne kutije za montažu na zid. Gnijezdo za prihvat mehanizma izrađeno od mjedi je zatvoreno poklopcem s brtvom koji služi da tlačnu probu cijevovoda prije montaže mehanizma utičnice. </t>
  </si>
  <si>
    <t>d) naljepnice s natpisom "Do not use outlet / System under test"</t>
  </si>
  <si>
    <t xml:space="preserve">e) rozete </t>
  </si>
  <si>
    <t>utičnica kisik (O2)</t>
  </si>
  <si>
    <t>utičnica zrak 5 bar (KZ5)</t>
  </si>
  <si>
    <t>utičnica dušični oksidul (N2O)</t>
  </si>
  <si>
    <t>utičnica vakuum (VAK)</t>
  </si>
  <si>
    <t>a) plastične podžbukne kutije za montažu u zid. Gnijezdo za prihvat mehanizma izrađeno od plastike, sa zaštitnim poklopcem koji štiti utičnicu od nečistoća tijekom grubih radova.</t>
  </si>
  <si>
    <t>b) mehanizma utičnice, uključivo ejektor</t>
  </si>
  <si>
    <t>c) indikatora radnog stanja (zelena boja prikazuje da je utičnica u radu)</t>
  </si>
  <si>
    <t xml:space="preserve">d) rozete </t>
  </si>
  <si>
    <t>b) mehanizma utičnice, s koaksijalnim priključkom na cijevi</t>
  </si>
  <si>
    <t xml:space="preserve">c) rozete </t>
  </si>
  <si>
    <t>Kontrolno-zaporni etažni ormarić za kontrolu stanja medicinskih plinova na pojedinom odjelu ili etaži medicinske ustanove. Mogućnost prekida opskrbe plinovima po odjelima kod servisiranja</t>
  </si>
  <si>
    <t>Ormarić je dimenzija maks. 40x40x10 cm, a omogućuje ugradnju do pet ventilskih blokova.</t>
  </si>
  <si>
    <t>Senzor tlaka u ventilskom bloku mjeri radni tlak pomoću elektroničkog senzora tlaka i manometra, što omogućuje analognu kontrolu tlaka i u slučaju prestanka opskrbe električnom energijom.</t>
  </si>
  <si>
    <t>Mogućnost ugradnje mjerača protoka svih plinova u ormaru, te slanja podataka preko LON BUS mreže.</t>
  </si>
  <si>
    <t xml:space="preserve">Signalizacija ugrađena u ormariću prati radni tlak svakog plina, te u slučaju razlike od 20% radnog tlaka alarmira osoblje pomoću crvene LED diode i zvučnog alarma. </t>
  </si>
  <si>
    <t xml:space="preserve">Podžbukna varijanta ugradnje ormarića. </t>
  </si>
  <si>
    <t>Ormarić za 5 plinova (O2-ZR5-N2O-ZR8-VAK)</t>
  </si>
  <si>
    <t>Tlačna proba cjevovoda medicinskih plinova u trajanju 24 sata, ispitnim tlakom 1,5 puta većim od radnog tlaka. Nakon ispitivanja potrebno je sastaviti zapisnik o izvršenom ispitivanju.</t>
  </si>
  <si>
    <t>Tlačna proba cjevovoda vakuuma u trajanju 24 sata, ispitnim tlakom 7 bar. Nakon ispitivanja potrebno je sastaviti zapisnik o izvršenom ispitivanju.</t>
  </si>
  <si>
    <t>Ispitivanje provodi certificirana osoba od strane dobavljača opreme</t>
  </si>
  <si>
    <t>Nakon ispitivanja izdati atest - Izjavu o usklađenosti instalacije medicinskih plinova s uputama proizvođača o načinu montaže opreme, testiranja i primopredaje.</t>
  </si>
  <si>
    <t>PRATEĆI GRAĐEVINSKI I OSTALI RADOVI</t>
  </si>
  <si>
    <t>Klima komore</t>
  </si>
  <si>
    <t>REKAPITULACIJA STROJARSKE INSTALACIJE:</t>
  </si>
  <si>
    <t>1. TOPLINSKO RASHLADNA PODSTANICA</t>
  </si>
  <si>
    <t>2.  VENTILACIJA PROSTORA</t>
  </si>
  <si>
    <t>3. HLAĐENJE PROSTORA</t>
  </si>
  <si>
    <t>4. INSTALACIJA CENTRALNOG GRIJANJA</t>
  </si>
  <si>
    <t>5. INSTALACIJA SPLIT SUSTAVA</t>
  </si>
  <si>
    <t>6. AUTOMATSKA REGULACIJA</t>
  </si>
  <si>
    <t>7. MEDICINSKI PLINOVI</t>
  </si>
  <si>
    <t>8. PRATEĆI GRAĐEVINSKI I OSTALI RADOVI</t>
  </si>
  <si>
    <t>TROŠKOVNIK VODOVODA I ODVODNJE
OPĆA BOLNICA DUBROVNIK - OBJEDINJENI HITNI BOLNIČKI PRIJEM</t>
  </si>
  <si>
    <t xml:space="preserve"> 1.   SANITARNI UREĐAJI I GALANTERIJA</t>
  </si>
  <si>
    <t xml:space="preserve">JEDINIČNA  CIJENA </t>
  </si>
  <si>
    <t xml:space="preserve">UKUPNO </t>
  </si>
  <si>
    <t>1.1.</t>
  </si>
  <si>
    <t>1.2.</t>
  </si>
  <si>
    <t>1.3.</t>
  </si>
  <si>
    <t>1.4.</t>
  </si>
  <si>
    <t>1.5.</t>
  </si>
  <si>
    <t>1.6.</t>
  </si>
  <si>
    <t>- Usisna sekcija sa žaluzinom i montiranim elektromotornim pogonom</t>
  </si>
  <si>
    <t>- Filterska sekcija sa montiranim transmiterom diferencijalnog tlaka  - klasa filtracije M5 (M5HEE)</t>
  </si>
  <si>
    <t>- Sekcija za ispuh otpadnog zraka sa žaluzinom i montiranim elektromotornim pogonom</t>
  </si>
  <si>
    <t>Elektrokomandni upravljački ormar:</t>
  </si>
  <si>
    <t>- Intergrirani elektrokomandni upravljači ormar sa ugrađenim pCO3 kontrolerom, upravljačkim panelom PGD za ugradnju na zid, LON komunikacijom, mogućnost spajanja na zajednički postojeći centralni nadzor objekta. Prikaz temperature, protoka zraka i tlaka</t>
  </si>
  <si>
    <t>- integrirani osjetnici temperature - 4 komada</t>
  </si>
  <si>
    <t>- Fleksibilni priključci</t>
  </si>
  <si>
    <t>- Prigušivači buke (opisano u tehničkim karakteristikama)</t>
  </si>
  <si>
    <t>- Hladnjak (opisano u tehničkim karakteristikama)</t>
  </si>
  <si>
    <t>- Filterska sekcija F9 (opisano u tehničkim karakteristikama)</t>
  </si>
  <si>
    <t>Dimenzije hladnjaka: 400x1010x642 mm (DxŠxV)</t>
  </si>
  <si>
    <t>Dimenzije filtera: 600 mm (D)</t>
  </si>
  <si>
    <t>do Ø125mm           s = 0,6 mm</t>
  </si>
  <si>
    <t>Ø140 - Ø250mm    s = 0,75 mm</t>
  </si>
  <si>
    <t>Ø280 - Ø500mm    s = 0,88 mm</t>
  </si>
  <si>
    <t>Ø500 - Ø1000mm  s = 1,00 mm</t>
  </si>
  <si>
    <t>dimenzije:</t>
  </si>
  <si>
    <t>Ø100mm</t>
  </si>
  <si>
    <t>Ø125mm</t>
  </si>
  <si>
    <t>Ø160mm</t>
  </si>
  <si>
    <t>Ø200mm</t>
  </si>
  <si>
    <t>Ø225mm</t>
  </si>
  <si>
    <t>Ø250mm</t>
  </si>
  <si>
    <t>100-250      s = 0,6</t>
  </si>
  <si>
    <t>265-530      s = 0,6</t>
  </si>
  <si>
    <t>560-1000    s = 0,8</t>
  </si>
  <si>
    <t>1060-2000   s = 1,0</t>
  </si>
  <si>
    <t xml:space="preserve">d=100 mm </t>
  </si>
  <si>
    <t>d=125</t>
  </si>
  <si>
    <t>d=140</t>
  </si>
  <si>
    <t>d=160</t>
  </si>
  <si>
    <t>d=180</t>
  </si>
  <si>
    <t>d=200</t>
  </si>
  <si>
    <t>d=225</t>
  </si>
  <si>
    <t>d=250</t>
  </si>
  <si>
    <t>d=280</t>
  </si>
  <si>
    <t>d=315</t>
  </si>
  <si>
    <t>d=355</t>
  </si>
  <si>
    <t>- koeficijent otpora difuziji vodene pare:m &gt;= 7000
- vodljivost                 l &lt;= 0,036 W/mK
- bez FCKW
Svi spojevi su pričvršćeni lijepljenjem.</t>
  </si>
  <si>
    <t xml:space="preserve">debljina izolacije s = 13 mm </t>
  </si>
  <si>
    <t>Električno spajanje svih elemenata u polju i  potrošača. Svi elektromotorni potrošači  moraju biti startani u ručnom radu i svo  ožičenje elektrokomandnog ormara mora biti  napravljeno na građevini prije izlaska servisera na puštanje u rad. Spajanje svih kabela u  ormaru i označavanje kabela.
 Spajanje glavnog napajanja i uzemljenja.
 Puštanje u rad svih uređaja od strane ovlaštenog servisera i  podešavanje uz izradu zapisnika
Napomena: 
 Trasiranje i kabliranje, te ispitivanje instalacije  nije u opisu ove stavke</t>
  </si>
  <si>
    <t xml:space="preserve">Izrada i montaža svih spojnih i proturnih  elemenata za povezivanje kanala s prodorima  kroz zidove </t>
  </si>
  <si>
    <t xml:space="preserve">3. </t>
  </si>
  <si>
    <t>HLAĐENJE PROSTORA</t>
  </si>
  <si>
    <t>- temperatura medija - vode: 7/12 °C</t>
  </si>
  <si>
    <t>- temperatura i vlaga zraka prostora ljeti: 24°C/50%rH</t>
  </si>
  <si>
    <t>- temperatura ogrijevne vode: 80 °C</t>
  </si>
  <si>
    <t>- temperatura prostora zimi: 19°C</t>
  </si>
  <si>
    <t>- rashladni učin: 0,88/1,20/1,34 kW (do 1,7 kW)</t>
  </si>
  <si>
    <t>- ogrijevni učin: 3,28/4,41/4,89 kW (do 6,13 kW)</t>
  </si>
  <si>
    <t>- snaga motora: 34/41/45 W (do 70 W)</t>
  </si>
  <si>
    <t>- rashladni učin: 1,25/1,85/2,11 kW (do 2,82 kW)</t>
  </si>
  <si>
    <t>- ogrijevni učin: 4,00/5,97/6,83 kW (do 9,10 kW)</t>
  </si>
  <si>
    <t>- rashladni učin: 2,32/2,94/3,64 kW (do 4,24 kW)</t>
  </si>
  <si>
    <t>- ogrijevni učin: 6,81/8,62/10,7 kW (do 12,5 kW)</t>
  </si>
  <si>
    <t>- snaga motora: 40/56/77 W (do 101 W)</t>
  </si>
  <si>
    <t>Upravljački panel CLCM6T21N s LCD zaslonom</t>
  </si>
  <si>
    <t>Ugradnja i povezivanje regulatora i upravljačkog panela</t>
  </si>
  <si>
    <t>Napomena: Kablovi i povlačenje između ventilokonvektora nije uključeno u ovu stavku.</t>
  </si>
  <si>
    <t xml:space="preserve"> - regulator brzine</t>
  </si>
  <si>
    <t xml:space="preserve"> - termostat</t>
  </si>
  <si>
    <t xml:space="preserve"> - sklopka zatvorenosti vrata</t>
  </si>
  <si>
    <t xml:space="preserve">za on/off regulaciju </t>
  </si>
  <si>
    <t>u stavku uključiti navojne spojnice</t>
  </si>
  <si>
    <t>sljedečih količina i veličina:</t>
  </si>
  <si>
    <t>NO25     NP25</t>
  </si>
  <si>
    <t>Ø22 x 1</t>
  </si>
  <si>
    <t>Ø28 x 1,5</t>
  </si>
  <si>
    <t>Ø35 x 1,5</t>
  </si>
  <si>
    <t>Ø42 x 1,5</t>
  </si>
  <si>
    <t>Ø54 x 2</t>
  </si>
  <si>
    <t>2.6.</t>
  </si>
  <si>
    <t>2.7.</t>
  </si>
  <si>
    <t>2.8.</t>
  </si>
  <si>
    <t>2.9.</t>
  </si>
  <si>
    <t>2.10.</t>
  </si>
  <si>
    <t>2.11.</t>
  </si>
  <si>
    <t>3.  UNUTARNJA HIDRANTSKA MREŽA</t>
  </si>
  <si>
    <t>3.1.</t>
  </si>
  <si>
    <t>3.2.</t>
  </si>
  <si>
    <t>3.3.</t>
  </si>
  <si>
    <t xml:space="preserve">NO50  </t>
  </si>
  <si>
    <t>3.4.</t>
  </si>
  <si>
    <t>3.5.</t>
  </si>
  <si>
    <t>3.6.</t>
  </si>
  <si>
    <t>3.7.</t>
  </si>
  <si>
    <t>3.8.</t>
  </si>
  <si>
    <t>Izrada projekta izvedenog stanja instalacije hidrantske mreže ovjerena od strane ovlaštenog projektanta, te kopija u digitalnom obliku na CD-u, format za nacrte dwg.</t>
  </si>
  <si>
    <t>Ishođenje pozitivnog atesta od ovlaštene firme za unutarnju hidrantsku mrežu.</t>
  </si>
  <si>
    <t>4. HORIZONTALNA I VERTIKALNA KANALIZACIJA U GRAĐEVINI</t>
  </si>
  <si>
    <t>4.1.</t>
  </si>
  <si>
    <t>4.2.</t>
  </si>
  <si>
    <t>NO50</t>
  </si>
  <si>
    <t>NO100</t>
  </si>
  <si>
    <t>4.3.</t>
  </si>
  <si>
    <t>Ispitivanje i funkcionalna proba ugrađene vertikalne kanalizacije. Obračunati po m' montirane kanalizacije.</t>
  </si>
  <si>
    <t>5. PRIPREMNO - ZAVRŠNI RADOVI</t>
  </si>
  <si>
    <t>5.1.</t>
  </si>
  <si>
    <t>5.2.</t>
  </si>
  <si>
    <t>5.3.</t>
  </si>
  <si>
    <t>6. PROTUPOŽARNA ZAŠTITA</t>
  </si>
  <si>
    <t>6.1.</t>
  </si>
  <si>
    <t>6.2.</t>
  </si>
  <si>
    <t>6.3.</t>
  </si>
  <si>
    <t>REKAPITULACIJA VODOVODA i ODVODNJE</t>
  </si>
  <si>
    <t xml:space="preserve">1. </t>
  </si>
  <si>
    <t>SANITARNI UREĐAJI</t>
  </si>
  <si>
    <t>INSTALACIJA HLADNE I TOPLE VODE</t>
  </si>
  <si>
    <t>UNUTARNJA HIDRANTSKA MREŽA</t>
  </si>
  <si>
    <t>HORIZONTALNA I VERTIKALNA KANALIZACIJA U GRAĐEVINI</t>
  </si>
  <si>
    <t>PRIPREMNO - ZAVRŠNI RADOVI</t>
  </si>
  <si>
    <t>PROTUPOŽARNA ZAŠTITA</t>
  </si>
  <si>
    <t>Zajedničke stavke - ukupno:</t>
  </si>
  <si>
    <t>Rtv instalacija - ukupno:</t>
  </si>
  <si>
    <t>Ukupno elektroinstalacije:</t>
  </si>
  <si>
    <t>TROŠKOVNIK GRIJANJA, HLAĐENJA, VENTILACIJE
 I MEDICINSKIH PLINOVA</t>
  </si>
  <si>
    <t>REDNI BROJ</t>
  </si>
  <si>
    <t>OPIS</t>
  </si>
  <si>
    <t>JEDINICA MJERE</t>
  </si>
  <si>
    <t>KOLIČINA</t>
  </si>
  <si>
    <t>JEDINIČNA CIJENA</t>
  </si>
  <si>
    <t>UKUPNO</t>
  </si>
  <si>
    <t>1.</t>
  </si>
  <si>
    <t>TOPLINSKO RASHLADNA PODSTANICA</t>
  </si>
  <si>
    <t>Električno napajanje: 380/400/415 V kod 50Hz</t>
  </si>
  <si>
    <t>Toplinske karakteristike su dane kod nominalnih uvjeta:
Hlađenje Tv=35°C st, Tv=24°C vt, Tp=27°C st, Tp=19°C vt
Grijanje Tv=7°C st, Tv=6°C vt, Tp=20°C st</t>
  </si>
  <si>
    <t>Nominalni kapacitet hlađenja: 33,5 kW</t>
  </si>
  <si>
    <t>Nominalni kapacitet grijanja: 37,5 kW</t>
  </si>
  <si>
    <t>Nominalni kapacitet hlađenja: 40 kW</t>
  </si>
  <si>
    <t>Nominalni kapacitet grijanja: 45 kW</t>
  </si>
  <si>
    <t>kpl</t>
  </si>
  <si>
    <t>2.</t>
  </si>
  <si>
    <t>Nominalni kapacitet hlađenja *: 65 kW</t>
  </si>
  <si>
    <t>Nominalni kapacitet grijanja **:73 kW</t>
  </si>
  <si>
    <r>
      <t>Protok vode (preporučeno): 11,6 m³</t>
    </r>
    <r>
      <rPr>
        <sz val="10"/>
        <color indexed="8"/>
        <rFont val="Arial"/>
        <family val="2"/>
      </rPr>
      <t>/h</t>
    </r>
  </si>
  <si>
    <t>Ulazna snaga (hlađenje / grijanje): 0.01/0.01 kW</t>
  </si>
  <si>
    <t>Ulazna snaga pumpe: 190/310 W</t>
  </si>
  <si>
    <t>Napon napajanja: 230/1/50 V/ph/Hz</t>
  </si>
  <si>
    <t>Rashladno sredstvo: R410A</t>
  </si>
  <si>
    <t>Spojnica cjevovoda rashladnog sredstva (linija usisa/tekućine): 28,58 / 15,88 mm</t>
  </si>
  <si>
    <t>Spojnica hladne/tople vode: Rp2 – 50,8 mm</t>
  </si>
  <si>
    <t>Ispusni otvor: R 1 - 25,4 mm</t>
  </si>
  <si>
    <t>Jedinica:</t>
  </si>
  <si>
    <t>*(Nazivni uvjeti za hlađenje: temperatura na izlazu vode. 7 °C (DB), vanjska temp. 35/24°C (DB/WB))</t>
  </si>
  <si>
    <t>**(Nazivni uvjeti za grijanje: temp. vode. 45 °C (DB), vanjska temp. 7/6 °C (DB/WB))</t>
  </si>
  <si>
    <t>Oznaka u projektu: HM</t>
  </si>
  <si>
    <t>3.</t>
  </si>
  <si>
    <t>4.</t>
  </si>
  <si>
    <t>5.</t>
  </si>
  <si>
    <t>kg</t>
  </si>
  <si>
    <t>6.</t>
  </si>
  <si>
    <t>7.</t>
  </si>
  <si>
    <t>8.</t>
  </si>
  <si>
    <t>Ispitivanje cjevovoda na nepropusnost što uključuje tlačnu probu ( 38 bar u trajanju od 48 sati), te vakuumiranje sustava</t>
  </si>
  <si>
    <t>9.</t>
  </si>
  <si>
    <t>Potrebno dopunjavanje R-410A. Dopunjavanje vršiti u dogovoru i prema uputama ovlaštenog servisa proizvođača opreme.</t>
  </si>
  <si>
    <t>max protok 12m3/h</t>
  </si>
  <si>
    <t>Oznaka u projektu: HS-3</t>
  </si>
  <si>
    <t>Stavka uključuje izolaciju Armaflex XG 32 mm u zaštitnom aluminijskom limu debljine 0,75 mm</t>
  </si>
  <si>
    <t>max protok 45m3/h</t>
  </si>
  <si>
    <t>Oznaka u projektu: HS-2</t>
  </si>
  <si>
    <t>Oznaka u projektu: Rhv</t>
  </si>
  <si>
    <t>Stavka uključuje izolaciju Armaflex XG 32mm u zaštitnom aluminijskom limu debljine 0,75 mm</t>
  </si>
  <si>
    <t>Oznaka u projektu: Shv</t>
  </si>
  <si>
    <t>Oznaka u projektu: Rtv</t>
  </si>
  <si>
    <t>Oznaka u projektu: Stv</t>
  </si>
  <si>
    <t>Oznaka u projektu: HS-1</t>
  </si>
  <si>
    <t>Oznaka u projektu: Mgkk</t>
  </si>
  <si>
    <t>Uključivo svu potrebnu dodatnu mjernu opremu i opremu za povezivanje na centralni nadzorni sustav, regulaciju, ožičenje sa zaštitnim cijevima, toplinsku izolaciju, puštanje u pogon od strane  ovlaštenog servisera, mjerenje i podešavanje parametara prema stvarnim potrebama sustava</t>
  </si>
  <si>
    <t>Oznaka u projektu: Mhvk</t>
  </si>
  <si>
    <t>Uključivo svu potrebnu dodatnu mjernu opremu i opremu za povezivanje na centralni nadzorni sustav, regulaciju, ožičenje sa zaštitnim cijevima,toplinsku  izolaciju, puštanje u pogon od strane  ovlaštenog servisera, mjerenje i podešavanje parametara prema stvarnim potrebama sustava</t>
  </si>
  <si>
    <t>Oznaka u projektu: Mhkk-1</t>
  </si>
  <si>
    <t>Oznaka u projektu: Mhkk-2</t>
  </si>
  <si>
    <t>Oznaka u projektu: Mkk1</t>
  </si>
  <si>
    <t>Uključivo svu potrebnu dodatnu mjernu opremu i opremu za povezivanje na centralni nadzorni sustav, regulaciju, ožičenje sa zaštitnim cijevima, toplinsku  izolaciju,  puštanje u pogon od strane  ovlaštenog servisera, mjerenje i podešavanje parametara prema stvarnim potrebama sustava</t>
  </si>
  <si>
    <t>Oznaka u projektu: Mkk2, Mkk3</t>
  </si>
  <si>
    <t>Oznaka u projektu: Mkk4, Mkk5</t>
  </si>
  <si>
    <t>Stavka uključuje dobavu i montažu.</t>
  </si>
  <si>
    <t>27.</t>
  </si>
  <si>
    <t>28.</t>
  </si>
  <si>
    <t>29.</t>
  </si>
  <si>
    <t>30.</t>
  </si>
  <si>
    <t>31.</t>
  </si>
  <si>
    <t>- P max. 10 bar</t>
  </si>
  <si>
    <t>- T max  110 °C</t>
  </si>
  <si>
    <t>- kučište: mesing,; Ploval: PP</t>
  </si>
  <si>
    <t>32.</t>
  </si>
  <si>
    <t>0-130°C      NP16</t>
  </si>
  <si>
    <t>33.</t>
  </si>
  <si>
    <t>0-10 bar      NP16</t>
  </si>
  <si>
    <t>34.</t>
  </si>
  <si>
    <t>DN 125</t>
  </si>
  <si>
    <t>DN 100</t>
  </si>
  <si>
    <t>DN 80</t>
  </si>
  <si>
    <t>DN 65</t>
  </si>
  <si>
    <t>DN 50</t>
  </si>
  <si>
    <t>DN 40</t>
  </si>
  <si>
    <t>DN 32</t>
  </si>
  <si>
    <t>DN 25</t>
  </si>
  <si>
    <t>DN 20</t>
  </si>
  <si>
    <t>35.</t>
  </si>
  <si>
    <t>36.</t>
  </si>
  <si>
    <t>37.</t>
  </si>
  <si>
    <t>Električno spajanje elemenata u polju i  potrošača. Svi elektromotorni potrošači  moraju biti startani u ručnom radu i svo  ožičenje elektrokomandnog ormara mora biti  napravljeno na građevini prije izlaska servisera na puštanje u rad. Spajanje svih kabela u  ormaru i označavanje kabela.
 Spajanje glavnog napajanja i uzemljenja.
 Puštanje u rad svih uređaja od strane ovlaštenog servisera i  podešavanje uz izradu zapisnika
Napomena: 
 Trasiranje i kabliranje, te ispitivanje instalacije  nije u opisu ove stavke</t>
  </si>
  <si>
    <t>38.</t>
  </si>
  <si>
    <t>39.</t>
  </si>
  <si>
    <t>Hladna tlačna proba</t>
  </si>
  <si>
    <t>Topla proba i regulacija u trajanju 24 h</t>
  </si>
  <si>
    <t>Dobava i ugradnja gumenog crijeva duljine 25 m za punjenje i pražnjenje instalacije Ø 3/4" sa zidnim držačem i svim priključnim elementima.</t>
  </si>
  <si>
    <t xml:space="preserve">2.  </t>
  </si>
  <si>
    <t>VENTILACIJA PROSTORA</t>
  </si>
  <si>
    <t>Ventilacija</t>
  </si>
  <si>
    <t>1.7.</t>
  </si>
  <si>
    <t>- za sudoper - samostojeće baterija, sa srednje dugom cijevi opremljena perlatorom, s visinom cijevi iznad gornjeg ruba sudopera cca 25 cm. U cijeni su svi kutni ventili, fleksibilne cijevi i sl.</t>
  </si>
  <si>
    <t>- za tuš - zidna jednoručna termostatske miješalice za tuš kadu, s armiranim crijevom i tuš mlaznicom, spojeno na dovod vode. U cijenu su svi kutni ventili, fleksibilne cijevi, element za uštedu vode predviđen za ugradnju u tuš i sl.</t>
  </si>
  <si>
    <t>- za umivaonik ugradnja na zid s  mogućnošću oktiviranja laktom - dvoručna slavina, sa srednje dugom cijevi do sredine umivaonika, opremljena , s visinom cijevi iznad gornjeg ruba umivaonika cca 20 cm. U cijeni su svi kutni ventili, fleksibilne cijevi, rozete, podizači izljeva.</t>
  </si>
  <si>
    <t>- automatskog ispirača izlljevnika DN 20.U cijeni su svi ventili, fleksibilne cijevi, rozete, i sl. Obračun po ugrađenom komadu.</t>
  </si>
  <si>
    <t>- Izljevne ručne slavine DN 20 za priključak gume za pranje prostora s brzom spojnicom.U cijeni su slavina, rozete, brza sponica, 25 m vrtne gume DN 20 te ručni"pištolj" sa regulacijom mlazal. Obračun po ugrađenom komadu.</t>
  </si>
  <si>
    <t>1.8.</t>
  </si>
  <si>
    <t xml:space="preserve">- posuda za otpad INOX, s poklopcem i pedalom, f 200 mm, visine cca 400 mm, s unutarnjom posudom za pražnjenje sadržaja. </t>
  </si>
  <si>
    <t>- ogledalo dim 180x90 cm, kvalitetno dmin=5 mm, vodootporno s PVC okvirom i etažerom</t>
  </si>
  <si>
    <t xml:space="preserve">- ogledalo dim 70x90 cm, kvalitetno kristalno dmin=5 mm, vodootporno s PVC okvirom i etažerom
</t>
  </si>
  <si>
    <t>, - ogledalo prilagođeno osobama s posebnom potrebama</t>
  </si>
  <si>
    <t>- držač čaša jednostruki</t>
  </si>
  <si>
    <t>- dvostruka zidna vješalica</t>
  </si>
  <si>
    <t>- držač role toalet papira zidni, INOX s poklopcem</t>
  </si>
  <si>
    <t>- sapunjara za sapun/tekući sapun</t>
  </si>
  <si>
    <t>- zidni rukohvat-držač, INOX, za slabo pokretne osobe za učvršćenje na zidani i zid od gipsa u području uz WC</t>
  </si>
  <si>
    <t>Izrada i ugradnja al. stijene dim. 395x330 cm, s integriranim jednokrilnim vratima. Vrata dim 120x229 cm sa bočnim fiksnim ostakljenim stijenama dim L 145x229 i D 130x229. Poviše svih elemenata je ukrutni al. profil širine 16 cm, a iznad profila su fiksna nadsvjetla visine 85 cm koja prate dimenzije donjih elemenata. Shema al. otvora 3.</t>
  </si>
  <si>
    <t>Izrada i ugradnja al. stijene dim. 242x400 cm, s integriranim jednokrilnim vratima. Vrata dim 90x239 cm sa bočnom fiksnom ostakljenom stijenom dim. L 153x230. Poviše donjih elemenata je ostakljeno nadsvjetlo dim. 242*70 cm, a iznad je al. fiksni panel dim.242x100 cm. Shema al. otvora 4.</t>
  </si>
  <si>
    <t>Izrada i ugradnja al. stijene dim. 450x300 cm, s integriranim jednokrilnim vratima. Vrata dim 80x229 cm sa bočnim fiksnim ostakljenim stijenama dim L 145x229 i D 130x229. Poviše svih elemenata je ukrutni al. profil širine 16 cm, a iznad profila su fiksna nadsvjetla visine 55 cm. Shema al. otvora 5.</t>
  </si>
  <si>
    <t>Izrada i ugradnja al. stijene dim. 308x300 cm, s integriranim jednokrilnim vratima. Vrata dim 90x229 cm s obostranim bočnim fiksnim ostakljenim stijenama dim L 37x229 i D 180x229. Poviše svih elemenata je ukrutni al. profil širine 16 cm, a iznad profila su fiksna nadsvjetla visine 55 cm. Shema al. otvora 6.</t>
  </si>
  <si>
    <t>Izrada i ugradnja al. fiksnog prozora dim. 279x120 cm. Shema al. otvora 7.</t>
  </si>
  <si>
    <t>Izrada i ugradnja al. stijene dim. 210x300 cm. Parapetni dio stijene visine 110 cm je ispunjen al. panelom, središnji dio dim 210x120 cm je ostakljen, a nadsvjetlo dim. 210x70 cm je ispunjeno al. panelom. Cijela stijena je s bočnim al profilima ukrućena u pod i strop. Shema al. otvora 8.</t>
  </si>
  <si>
    <t>Izrada i ugradnja al. stijene dim. 540x400 cm, s otvorom za klizna vrata. Otvor za vrata dim 220x229 cm s obostranim bočnim fiksnim ostakljenim stijenama dim L 120x229 i D 200x229. Poviše svih elemenata je ukrutni al. profil širine 16 cm, a iznad profila su fiksna nadsvjetla visine 85 cm i panel visine 70 cm. Shema kliznih vrata F.</t>
  </si>
  <si>
    <t>Izrada i ugradnja al. stijene dim. 540x400 cm, s otvorom za klizna vrata. Otvor za vrata dim 220x229 cm s obostranim bočnim fiksnim ostakljenim stijenama dim L 120x229 i D 200x229. Poviše svih elemenata je ukrutni al. profil širine 16 cm, a iznad profila su fiksna nadsvjetla visine 55 cm i panel visine 100 cm. Shema kliznih vrata G.</t>
  </si>
  <si>
    <t>U cijenu uračunato bojenje temeljnom bojom, te završna obrada u boji i tonu po izboru projektanta, odnosno kao i obrada postojećih vrata u bolnici. Prije ugradnje dostaviti radioničke nacrte, prospekte, uzorke i ateste na odobrenje projektanta. U vrata ugraditi PP ekspandirajuću rešetku dim 225x125 mm. Vrata dim 811x2093mm. Shema protupožarnih otvora br PP2.</t>
  </si>
  <si>
    <t>Kao prethodna stavka samo bez PP ekspandirajuće rešetke. Shema protupožarnih otvora br PP3.</t>
  </si>
  <si>
    <t>Kao prethodna stavka samo dvokrilna vrata dim. 280x210 cm. Shema protupožarnih otvora br PP1.</t>
  </si>
  <si>
    <t>Kao prethodna stavka samo dvokrilna vrata dim. 180x210 cm. Shema protupožarnih otvora br PP4.</t>
  </si>
  <si>
    <t>a) Vrata dim. svijetlog prolaza  561/2093 mm. Vrata s prestrujnom rešetkom 225x125 mm, dovratnik širine 10 cm. Shema otvora br. 1a.</t>
  </si>
  <si>
    <t>b) Vrata dim. svijetlog prolaza  686/2093 mm. Vrata s prestrujnom rešetkom 225x125 mm, dovratnik širine 10 cm. Shema otvora br. 2a.</t>
  </si>
  <si>
    <t>c) Vrata dim. svijetlog prolaza  811/2093 mm. Dovratnik širine 15 cm. Shema otvora br. 3.</t>
  </si>
  <si>
    <t>d) Vrata dim. svijetlog prolaza  811/2093 mm. Vrata s prestrujnom rešetkom 225x125 mm, dovratnik širine 15 cm. Shema otvora br. 3a.</t>
  </si>
  <si>
    <t>e) Vrata dim. svijetlog prolaza  811/2093 mm. Dovratnik širine 10 cm. Shema otvora br. 3b.</t>
  </si>
  <si>
    <t>f) Vrata dim. svijetlog prolaza  936/2093 mm. Dovratnik širine 15 cm. Shema otvora br. 4.</t>
  </si>
  <si>
    <t>g) Vrata dim. svijetlog prolaza  936/2093 mm. Vrata s prestrujnom rešetkom 225x125 mm, dovratnik širine 15 cm. Shema otvora br. 4a.</t>
  </si>
  <si>
    <t>h) Vrata dim. svijetlog prolaza  936/2093 mm. Dovratnik širine 20 cm. Shema otvora br. 4b.</t>
  </si>
  <si>
    <t>i) Vrata dim. svijetlog prolaza  1180/2093 mm. Dovratnik širine 15 cm. Shema otvora br. 5.</t>
  </si>
  <si>
    <t>j)   Vrata dim. svijetlog prolaza  1180/2093 mm. Vrata s prestrujnom rešetkom 325x125 mm, dovratnik širine 15 cm. Shema otvora br. 5a.</t>
  </si>
  <si>
    <t>k)Vrata dim. svijetlog prolaza  1180/2093 mm. Vrata s prestrujnom rešetkom 325x125 mm, dovratnik širine 10 cm. Shema otvora br. 5b.</t>
  </si>
  <si>
    <t>Sve kao prethodna stavka samo simetrična dvokrilna ulazna vrata u odjele dimenzije 2350x2093. Vratno krilo dole puno, gornji dio vrata je ostakljen sa neprozirnim staklom. Gornji dio ostakljen. Shema otvora 6.</t>
  </si>
  <si>
    <t>Izrada, dobava  i ugradnja instalacijskog panoa od panel ploče presvučene ultrapasom, s vratima za zatvaranje otvora između A-B stupa i prozora s zakošenim parapetom. Vrata panoa su polukružno zaobljena gore i dolje sa radijusom od 20 cm, opremljena cilindričnom bravicom, a služe za kontrolu instalacijskih vertikala. Sve prema detaljnom nacrtu, odnosno do sada ugrađenim panoima na bolnici. U cijenu uključiti zazidavanje dna otvora između stupova jednim redom šuplje opeke zidano na kant u produžnom mortu. Veličina 40-72 x 394 cm. Shema otvora instalacijskih šahtova 1.</t>
  </si>
  <si>
    <t>Izrada, dobava  i ugradnja instalacijskog panoa od panel ploče presvučene ultrapasom, s vratima za zatvaranje otvora između A-B stupova. Vrata panoa su polukružno zaobljena gore i dolje sa radijusom od 20 cm, opremljena cilindričnom bravicom, a služe za kontrolu instalacijskih vertikala. Sve prema detaljnom nacrtu, odnosno do sada ugrađenim panoima na bolnici. U cijenu uključiti zazidavanje dna otvora između stupova jednim redom šuplje opeke zidano na kant u produžnom mortu. Veličina 40 x 394 cm. Shema otvora instalacijskih šahtova 2.</t>
  </si>
  <si>
    <t>vrata dim 1180x2093. Shema otvora otpornih na RTG zračenje OL1.</t>
  </si>
  <si>
    <t>vrata dim 686x2093.  Shema otvora otpornih na RTG zračenje OL2.</t>
  </si>
  <si>
    <t>REANIMACIJA 1 (U PROSTORU ČEKAONICE – IZVAN RADNOG PROSTORA).</t>
  </si>
  <si>
    <t>Dobava,doprema i ugradnja istrujnog perforiranog stropa namijenjen za dovod filtriranog zraka u operacijske dvorane.Optimalni aseptički uvjeti i sterilnost postižu se zahvaljujući ispiranju laminarnim tokom filtrirane zračne struje koja se postupno odvaja prema projektiranim odsisnim otvorima, ujednačena brzina zraka u operacijskoj zoni 0,15-0,3 m/s, apsolutna filtracija se vrši pomoću HEPA filtera klase H14 prema EN 1822 ili jednakovrijednom dokumentu, kojim ponuditelj dokazuje da je zahtjevani filter visokoučinkoviti zračni filter HEPA klase.Dokumenti koji se priznaju kao jednakovrijedni dokumenti su: ili izvješće o testiranju od tijela za ocjenu sukladnosti  ili potvrda koju izdaje takvo tijelo ili tehnička dokumentacija proizvođača iz koje je vidljivo da se radi o visokoučinkovitom zračnom HEPA filteru, a sve kao dokazno sredstvo sukladnosti sa zahtjevima i kriterijima projektiranog rješenja, sukladno članku 270. ZJN 2016 za tijela osnovanim u drugim državama članicama. Konstrukcija i i strujne površine trebaju biti izrađene su iz nehrđajućeg čelika, a sustav pripremljen za ugradnju u spušteni strop</t>
  </si>
  <si>
    <t>članicama.</t>
  </si>
  <si>
    <t xml:space="preserve">Konstrukcija se sastoji od modula koji su zrakotijesni, proizvedeni tako da se jednostavno spajaju na mjestu ugradnje. Nakon spajanja modula dobije se jedna izvedba monoblok. Neprekidna vanjska prirubnica i posebni prstenasti spojevi olakšavaju ugradnju u spušteni strop. Priključci s bočne strane horizontalno na svakom modulu pojedinačno. Specijalni način ugradnje i učvršćivanja filtera. Konstrukcija od nehrđajučeg čelika AISI 304, sanitarna završna obrada (SB). Prirubnički spojevi pravokutnog oblika, jednostruki ili dvostruki, na jednoj ili više strana. Otvor za ugradnju operacione lampe nalazi se u sredini. Priključci za mjerenje tlaka i priključak za kontrolu učinkovitosti dostupan s prednje strane. Perforirana ploča od nehrđajučeg čelika s Φ4 P6 rupom za lakše uklanjanje ploče prilikom servisa i dekontaminacije modula. Strop se sastoji od modula složenih jedan do drugog a u sredini je ostavljen prostor za operacionu lampu. Projektirana količina zraka za istrujni operacioni strop iznosi V=2.200 m3/h. </t>
  </si>
  <si>
    <t>Strop dolazi u kompletu s filterima. Stavka uključuje sav potrebni spojni i pričvrsni materijal</t>
  </si>
  <si>
    <t xml:space="preserve">Dobava , doprema i ugradnja stropnog distributera zraka s kućištem predviđenim za ugradnju HEPA filtera  predviđenog  za dovod visoko filtriranog zraka u čiste prostore klase 7 i 8 prema ISO 14644 standardu (operacijske dvorane, bolnice,sobe za intenzivnu njegu, laboratoriji).Stropni distributer treba imati dosjed filtera s utorom za ispitivanje propusnosti, a na kućištu trebaju biti ugrađeni priključci za ispitivanje tlaka na prljavoj i čistoj strani filtera.Kućište izrađeno iz čeličnog lima antikorozivno zaštićeno, plastificirano, kućište nepropusno izvedeno,svi spojevi zrakonepropusni, u kućište ugrađen apsolutni HEPA filter H13 prema EN1822  ili jednakovrijednom dokumentu, kojim ponuditelj dokazuje da je zahtjevani filter visokoučinkoviti zračni filter HEPA klase.Dokumenti koji se priznaju kao jednakovrijedni su:ili izvješće o testiranju od tijela za ocjenu sukladnosti ili potvrda koju izdaje takvo tijelo ili tehnička dokumentacija proizvođača iz koje je vidljivo da se radi o visokoučinkovitom zračnom HEPA filteru, a sve kao dokazno sredstvo sukladnosti sa zahtjevima i kriterijima projektiranog rješenja, </t>
  </si>
  <si>
    <t>sukladno članku 270. ZJN 2016 za tijela osnovanim u drugim državama članicama. Konstrukcija i istrujne površine trebaju biti izrađene su iz nehrđajućeg čelika, a sustav pripremljen za ugradnju u spušteni strop</t>
  </si>
  <si>
    <t>Dobava,doprema i ugradnja pravokutne fasadne protukišne žaluzine za zaštitu sustava ventilacije protiv kapljica kiše, lišća i ptica koji bi mogli ući u struju zraka.Zaštita od buke i vremenskih uvjeta s malom dubinom ugradnje.Komponenta spremna za ugradnju sastoji se od okvira, lamela za zaštitu od kiše i zaštitne mrežice sa stražnje strane.Protukišna žaluzina izrađena je od extrudiranih aluminjskih profila otpornih na slanu vodu.U kompletu s ugradbenim okvirom.Minimalnih tehničkih karakteristika.Žaluzina treba biti ispitana na simuliranu kišu prema EN 13030. 
Minimalne tehničke karakteristike žaluzine dokazuju se navedenim normama ili jednakovrijednim dokumentom kojim ponuditelj dokazuje svojstva žaluzine.Dokumenti koji se priznaju kao jednakovrijedni dokumenti su: ili izvješće o testiranju od tijela za ocjenu sukladnosti ili potvrda koju izdaje takvo tijelo ili tehnička dokumentacija proizvođača iz koje je vidljivo da se radi o žaluzine, a sve kao dokazno sredstvo sukladnosti sa zahtjevima i kriterijima projektiranog rješenja,sukladno članku 270. ZJN 2016 za tijela osnovanim u drugim državama</t>
  </si>
  <si>
    <t>- zidni rukohvat-držač, INOX, za slabo pokretne osobe za učvršćenje na zidani i zid od gipsa u području uz umivaonik</t>
  </si>
  <si>
    <t>- armatura sudopera s sifonom i ventilima komplet</t>
  </si>
  <si>
    <t>- električno tipsko sušilo za ruke (1500 W)</t>
  </si>
  <si>
    <t>- slavina suđerice s sifonom i ventilima komplet</t>
  </si>
  <si>
    <t>- držač papira zidni široki za ruke s INOX s poklopcem</t>
  </si>
  <si>
    <t>- tipski blok čajne kuhinje š=120 cm, s ormarićem ispod sudopera te frižiderom ispod električnog elemnta za kuhanje te gornjeg zidnog ormarića u dužini blokad=120 cm. U cijeni je osnovni blok kojeg čine ormarić, jednodijelni sudoper, ugradni frižider, električno kuhalo te zidni ormarić.</t>
  </si>
  <si>
    <t>1.9.</t>
  </si>
  <si>
    <t>1.10.</t>
  </si>
  <si>
    <t>UKUPNO  KN</t>
  </si>
  <si>
    <t xml:space="preserve"> 2.   INSTALACIJA HLADNE I TOPLE VODE</t>
  </si>
  <si>
    <t>RED BR</t>
  </si>
  <si>
    <t>2.1.</t>
  </si>
  <si>
    <t>2.2.</t>
  </si>
  <si>
    <t>32x4,4</t>
  </si>
  <si>
    <t>25x3,5</t>
  </si>
  <si>
    <t>20x2,8</t>
  </si>
  <si>
    <t>2.3.</t>
  </si>
  <si>
    <t>2.4.</t>
  </si>
  <si>
    <t>2.5.</t>
  </si>
  <si>
    <t xml:space="preserve">Vodovi ozvučenja, polažu se dijelom u met. kab. kanalima, dijelom na pričvr. obujm. te dijelom u inst. samogasivim cijevima odnosno inst. cijevima u žljebovima. Obračun po srednjoj cijeni položenog dužnog metra voda bez obzira na način polaganja. </t>
  </si>
  <si>
    <t>H03VV-F 2x1,5mm2.</t>
  </si>
  <si>
    <t>H03VV-F 3x1,5mm2.</t>
  </si>
  <si>
    <t>Instalacija ozvučenja - ukupno:</t>
  </si>
  <si>
    <t>Instalacija satova</t>
  </si>
  <si>
    <t>Instalacija satova - ukupno:</t>
  </si>
  <si>
    <t>Tk instalacija</t>
  </si>
  <si>
    <t xml:space="preserve">Ormar samostojeći, dim. šxvxd 800x2105x800 mm (45U), boje RAL 7035, sastavljen iz osnovnog okvira, unutarnjeg okvira podesivog po dubini - na prednjem dijelu sa svake strane opremljenog sa zamkama za vertikalno vođenje kabela, perforirane podne stranice, krovne stranice s dva ventilatora i termostatom, prednjih (staklenih s bravicom) i stražnjih vrata te bočnih stranica. </t>
  </si>
  <si>
    <t>Fluo svjetiljka s ugrađenom sklopkom, 1U.</t>
  </si>
  <si>
    <t>Napojna letva s prenaponskom zaštitom, s 5 kom   utičnica 230V 2P+E, s 2,5 m prod. kabela, 1U.</t>
  </si>
  <si>
    <t>Kabelski organizator, s 5 kom. ranž. prstenova, 1U.</t>
  </si>
  <si>
    <t>Optički prespojni panel, s 12 otvora za LC sm duplex spojnike (9/125um), s izvlačivom ladicom sa zaštitnom kazetom s kopčama za kružnu pohranu niti, 1U.</t>
  </si>
  <si>
    <t>LC sm (9/125um) duplex spojnik za optički prespojni panel.</t>
  </si>
  <si>
    <t>Okvir prespojnog panela, s 24 otvora za smještaj RJ45 Cat. 6 utična modula, 1U.</t>
  </si>
  <si>
    <t>Utični modul RJ45 Cat. 6 za okvir prespojnog panela Cat. 6, za bezalatno spajanje.</t>
  </si>
  <si>
    <t>Okvir prespojnog panela, s 5 otvora za smještaj 10xRJ45 Cat. 3 utična modula, 1U.</t>
  </si>
  <si>
    <t>Utični modul 10xRJ45 Cat. 3 za okvir prespojnog panela cat. 3, za bezalatno spajanje.</t>
  </si>
  <si>
    <t>PoE napojna letva s 16 izlaza, 1U.</t>
  </si>
  <si>
    <t>Polica za smještaj aktivne opreme, 1U.</t>
  </si>
  <si>
    <t>Komplet za povezivanje na sustav izjednačenja potencijala.</t>
  </si>
  <si>
    <t>Komplet potrebnih vijaka, matica, PVC odstojnika i PVC vezica.</t>
  </si>
  <si>
    <t>01.-16</t>
  </si>
  <si>
    <t>Prespojni kabel, orig. tvornički, Cat. 6, duljine 1m.</t>
  </si>
  <si>
    <t>01.-17</t>
  </si>
  <si>
    <t>Prespojni kabel, orig. tvornički, Cat. 6, duljine 2m.</t>
  </si>
  <si>
    <t>01.-18</t>
  </si>
  <si>
    <t>Prespojni kabel, orig. tvornički, Cat. 6, duljine 3m.</t>
  </si>
  <si>
    <t>01.-19</t>
  </si>
  <si>
    <t>Prespojni kabel, orig. tvornički, Cat. 3, duljine 1m.</t>
  </si>
  <si>
    <t>01.-20</t>
  </si>
  <si>
    <t>Prespojni kabel, orig. tvornički, Cat. 3, duljine 2m.</t>
  </si>
  <si>
    <t>01.-21</t>
  </si>
  <si>
    <t>Prespojni kabel, orig. tvornički, LC sm duplex, duljine 2m.</t>
  </si>
  <si>
    <t>01.-22</t>
  </si>
  <si>
    <t>Obilježavanje trajnim tiskanim naljepnicama svih portova i priključnih pozicija unutar RK.</t>
  </si>
  <si>
    <t>Obilježavanje trajnim tiskanim naljepnicama svih novih portova i priključnih pozicija unutar postojećeg razdijelnika u glavnoj server sobi.</t>
  </si>
  <si>
    <t>- ormar metalni, standardno antikorozivno
  zaštićen ili sintetski, dim. šxvxd 50x70x20
  cm, za ugradnju na zid, s neprozirnim
  vratima s dvije patent bravice, s uvodom 
  vodova odozdo, sa stražnjom ugradnom 
  pločom.</t>
  </si>
  <si>
    <t>(Ormar je prostorno kapacitiran i za eventualno preuzimanje postojećih priključaka (20'') predmetne zone).</t>
  </si>
  <si>
    <t>Stavka 04:</t>
  </si>
  <si>
    <t>Napomena: za stavke 03. i 04 uputno je konzultirati se s ugovornim održavateljem kućnog tf sustava bolnice, a zbog autorizacije pristupa sustavu te usklađivanja sigurnosnih pitanja.</t>
  </si>
  <si>
    <t>06.-1</t>
  </si>
  <si>
    <t>J-Y(St)Y 20x2x0,6 mm.</t>
  </si>
  <si>
    <t>06.-2</t>
  </si>
  <si>
    <t>J-Y(St)Y 50x2x0,6 mm.</t>
  </si>
  <si>
    <t>06.-3</t>
  </si>
  <si>
    <t>Optički vod sm za unutarnji razvod, s nemetalnom zaštitom od glodavaca,  LS0H 12x9/125 um.</t>
  </si>
  <si>
    <t>Instalacijski tk vodovi, UTP Cat.6 4x2x0,57 mm, od RK do korisničkih priključnica. Polažu se dijelom u metalnim kabelskim kanalima, dijelom na pričvrsnim obujmicama, dijelom u instalacijskim samogasivim cijevima u GK zidovima te u instalacijskim cijevima u pripremljenim žljebovima. Obračun po srednjoj cijeni položenog dužnog metra voda bez obzira na način polaganja.</t>
  </si>
  <si>
    <t>Tk instalacija - ukupno:</t>
  </si>
  <si>
    <t>Rtv  instalacija</t>
  </si>
  <si>
    <t>Rtv Instalacija spaja se na najbližu točku postojećeg razvoda ZAS (zajedničkog antenskog sustava) bolnice.
Rtv priključnice obrađene su u okviru poglavlja Sklopno-priključnička oprema.</t>
  </si>
  <si>
    <t>Nadgradna PVC kutija s poklopcem s brzoodvijajućim patent vijcima, za smještaj razdijelnika, odcjepnika i završnih otpornika, dim. ŠxVxD=150x100x70 mm.</t>
  </si>
  <si>
    <t>04.-3</t>
  </si>
  <si>
    <t>04.-4</t>
  </si>
  <si>
    <t>Otpornik završni, 75 Ohm.</t>
  </si>
  <si>
    <t>Rtv  instalacija - ukupno:</t>
  </si>
  <si>
    <t>Portafonska instalacija</t>
  </si>
  <si>
    <t>Centralna napojna jedinica portafonskog sustava 230 V/12 V - 30W, za ugradnju u razdijelnik RB13-A.</t>
  </si>
  <si>
    <t xml:space="preserve">Pozivni uređaj na ulazu kod vjetrobrana, koji se sastoji od:    </t>
  </si>
  <si>
    <t>Odzivni uređaj u prostoriji s prijemnim pultom, koji se sastoji od:</t>
  </si>
  <si>
    <t>Glavni napojno-signalni vod, J-Y(St)Y 3x2x0,8 mm, (pozivni uređaj-odzivni uređaj). Polaže se dijelom u met. kab. kanalima, dijelom na pričvrsnim obujmicama te dijelom u inst. samogasivim cijevima u GK zidovima odnosno u inst. cijevima u žljebovima.
Obračun po srednjoj cijeni položenog dužnog metra voda bez obzira na način polaganja.</t>
  </si>
  <si>
    <t>Instalacijski vod za povezivanje napojne i pozivne jedinice te pozivne jedinice i upravljačkog sklopa autom. kliznih vrata, 
J-Y(St)Y 2x2x0,8 mm. Polaže se dijelom u met. kab. kanalima, dijelom na pričvrsnim obujmicama te dijelom u inst. samogasivim cijevima u GK zidovima odnosno u inst. cijevima u žljebovima.
Obračun po srednjoj cijeni položenog dužnog metra voda bez obzira na način polaganja.</t>
  </si>
  <si>
    <t>Portafonska instalacija - ukupno:</t>
  </si>
  <si>
    <t>Instalacijska priprema za bolničku signalizaciju</t>
  </si>
  <si>
    <t>Napomena: 
Oprema bolničke signalizacije kao i elementi vezani s bolničkim kanalima nisu predmetom ovog troškovnika. Slijedeće stavke prikazuju samo potrebno kabliranje predviđeno u ovoj fazi.</t>
  </si>
  <si>
    <t>Instalacijski vodovi za povezivanje elemenata bolničke signalizacije koji će elementi biti razmatrani u slijedećoj projektnoj fazi. 
Polažu se dijelom u met. kab. kanalima, dijelom na pričvrsnim obujmicama te dijelom u inst. samogasivim cijevima u GK zidovima odnosno u inst. cijevima u žljebovima.
Obračun po srednjoj cijeni položenog dužnog metra voda bez obzira na način polaganja.</t>
  </si>
  <si>
    <t>J-Y(St)Y 6x2x0,8 mm.</t>
  </si>
  <si>
    <t>J-Y(St)Y 4x2x0,8 mm.</t>
  </si>
  <si>
    <t>Instalacijska priprema za bolničku signalizaciju - ukupno:</t>
  </si>
  <si>
    <t>Vatrodojavna instalacija</t>
  </si>
  <si>
    <t xml:space="preserve">Vodovi vatrodojavne instalacije, JB-Y(St)Y 2x2x0,8 mm, (četiri žile udvajaju se u jednu paricu!). Polažu se dijelom u metalnim kabelskim kanalima, dijelom na pričvrsnim obujmicama, dijelom u instalacijskim samogasivim cijevima GK zidovima te u instalacijskim cijevima u pripremljenim žljebovima. Obračun po srednjoj cijeni položenog dužnog metra voda bez obzira na način polaganja. </t>
  </si>
  <si>
    <t>Analogno adresabilni optičko-dimni javljač požara, s plastičnom kapom za zaštitu od prašine, proizvođača Notifier.</t>
  </si>
  <si>
    <t>Novi, tip NFXI-OPT.</t>
  </si>
  <si>
    <t>Analogno adresabilni termički + termodiferencijalni javljač požara, proizvod NFX-TDIFF Notifier, s  plastičnom kapom za zaštitu od prašine.</t>
  </si>
  <si>
    <t>Podnožje za ugradnju na strop opisanih optičko-dimnih odnosno termičkih + termodiferencijalnih javljača požara, proizvođača Notifier.</t>
  </si>
  <si>
    <t>Novo, tip B501 AP.</t>
  </si>
  <si>
    <t>Adresabilni ručni javljač požara sa zaštitnim stakalcem, za ugradnju na zid, proizvođača Notifier.</t>
  </si>
  <si>
    <t>Novi, tip M700KISO.</t>
  </si>
  <si>
    <t>Adresabilna sirena za uzbunjivanje, za ugradnju na zid, s podnožjem, proizvođača Notifier.</t>
  </si>
  <si>
    <t>Nova, tip AWS32/R, jačine zvuka 100 dB.</t>
  </si>
  <si>
    <t>Adresabilni izlazni modul, jednokanalni, proizvođača Notifier.</t>
  </si>
  <si>
    <t>Novi, tip M701, s bezpotencijalnim kontaktom 1xCO 230V/0,5A.</t>
  </si>
  <si>
    <t>Novi, tip M701-240, s bezpotencijalnim kontaktom 1xCO 230V/5A.</t>
  </si>
  <si>
    <t>Pomoćni sklop s relejom i transformatorom za rasterećenje adresabilnog izlaznog modula- relej: za ugradnju na DIN šinu, svitak 24VAC, izlaz 230V/10A 1xCO; transformator: za ugradnju na DIN šinu, 230V/24V/10VA. Ugrađuje se do izlaznog modula u n/ž PVC kutiju 100x100x70 mm, a napaja se iz pripadnog 230V izvoda. 
Komplet ožičenje, sitni spojni i montažni materijal te gumene uvodnice.</t>
  </si>
  <si>
    <t>Paralelni svjetlosni indikator aktivacije javljača požara iznad sp. stropa, za opisane optičko-dimne javljače, proizvođača Notifier.</t>
  </si>
  <si>
    <t>Novi.</t>
  </si>
  <si>
    <t>Suha akumulatorska baterija 24V/10Ah za dogradnju pričuvnog izvora napajanja VDC "A".</t>
  </si>
  <si>
    <t xml:space="preserve">Označavanje svih vatrodojavnih elemenata trajnim naljepnicama s jasno vidljivim oznakama s udaljenosti 4m,  uz skidanje/anuliranje postojećih oznaka na postojećim elementima. </t>
  </si>
  <si>
    <t>Izrada grafičkih mapa (za cjelokupno izvedenu vtd instalaciju u predmetnoj zoni) u programu NOTIFIER-NET i povezivanje sa glavnim nadzornim računalom na recepciji. Koristiti SW3-N Hrvatski Windows programski paket (Notifier.net) za umrežavanje, potpuni nadzor i upravljanje.</t>
  </si>
  <si>
    <t>Napomena: za stavke 13. i 14. uputno je konzultirati se s ugovornim održavateljem vtd sustava bolnice, a zbog autorizacije pristupa sustavu te usklađivanja sigurnosnih pitanja.</t>
  </si>
  <si>
    <t>Vatrodojavna instalacija - ukupno:</t>
  </si>
  <si>
    <t>Zajedničke stavke</t>
  </si>
  <si>
    <t>Fe/Zn limeni perforirani kabelski kanali. Uključene kanalske spojnice, komadi za horizontalnu i vertikalnu promjenu smjera kanala (isključivo bez oštrih kuteva), prijelazni komadi kanala različitih širina, pričvrsne stropne L- jednostruke i dvostruke konzole kao i zidne konzole, svi potrebni vijci i isključivo metalni tipli - sve iz Fe/Zn materijala. Uključena sva potrebita bravarsko-limarska prilagodba kanala u prostoru s posebnim naglaskom na otupljivanju oštrih srhova. Obračun po dužnom metru postavljenog kanala.</t>
  </si>
  <si>
    <t>PK 100.</t>
  </si>
  <si>
    <t>PK 200.</t>
  </si>
  <si>
    <t>PK 300.</t>
  </si>
  <si>
    <t>PK 400.</t>
  </si>
  <si>
    <t xml:space="preserve">"Euro" vertikalni/horizontalni izvodni nosači sa glavnih metalnih kabelskih kanala (perforirani C-profili dim. cca 60x40mm, deblj. lima 2mm). Uključena sva potrebita bravarsko-limarska prilagodba nosača u prostoru u koju spada i zavarivanje, s posebnim naglaskom na otupljivanju oštrih srhova. </t>
  </si>
  <si>
    <t>Ovjesne obujmice s gumenom oblogom, do promjera 50 mm, na kratkoj navojnoj šipci fi 8mm učvršćenoj metalnom tiplom za podlogu, za ovjes na zidovima i stropovima pojedinačnih vodova glavnog razvoda.</t>
  </si>
  <si>
    <t xml:space="preserve">Instalacijska rebrasta metalna-Fe/Zn ("sapa") cijev. Polaže se na metalnim obujmicama uz samu el. opremu, od frekvencijskih pretvarača do el. motora u topl. podstanici kao i u operacijskim zonama i zonama nadzora pacijenata.
(Na jednom kraju svaki komad cijevi se uzemljuje!) 
Stavka uključuje i fazonske gumene završetke za čvrsto naticanje na brtvene obujmice na samoj opremi. </t>
  </si>
  <si>
    <t xml:space="preserve">fiv 13 mm </t>
  </si>
  <si>
    <t xml:space="preserve">fiv 19 mm </t>
  </si>
  <si>
    <t xml:space="preserve">Instalacijska rebrasta ''kaufleks'' cijev. Polaže se uz vertikalne/horizontalne izvodne nosače sa glavnih metalnih kabelskih kanala (upotrebom robusnih PVC vezica), od  izvodnih nosača do pojedine el. opreme kao i na metalnim obujmicama uz samu el. opremu. </t>
  </si>
  <si>
    <t xml:space="preserve">fiv 16 mm </t>
  </si>
  <si>
    <t xml:space="preserve">fiv 20 mm </t>
  </si>
  <si>
    <t xml:space="preserve">fiv 25 mm </t>
  </si>
  <si>
    <t xml:space="preserve">fiv 32 mm </t>
  </si>
  <si>
    <t xml:space="preserve">Zaštitna instalacijska rebrasta termoplastična cijev za teža mehanička opterećenja. Polaže se na podovima ili unutar oplate, prije nalijevanja betona odnosno u pripremljenim žljebovima. </t>
  </si>
  <si>
    <t>06.-4</t>
  </si>
  <si>
    <t xml:space="preserve">Instalacijska rebrasta samogasiva cijev. Polaže se kao zaštita vodova u međuprostoru spuštenih stropova te unutar GK struktura/interijerske opreme. </t>
  </si>
  <si>
    <t>07.-4</t>
  </si>
  <si>
    <t xml:space="preserve">fiv 40 mm </t>
  </si>
  <si>
    <t xml:space="preserve">PVC kabelski kanal s poklopcem. Postavlja se na zidovima. </t>
  </si>
  <si>
    <t>08.-1</t>
  </si>
  <si>
    <t>dim. 100X60 mm</t>
  </si>
  <si>
    <t>08.-2</t>
  </si>
  <si>
    <t>dim. 40X25 mm</t>
  </si>
  <si>
    <t>08.-3</t>
  </si>
  <si>
    <t>dim. 15x20 mm</t>
  </si>
  <si>
    <t>Razvodna nadgradna kutija s poklopcem, iz sintetskog materijala, s gumenim brtvenim uvodnicama, dim. šxvxd:</t>
  </si>
  <si>
    <t>100x150x80 mm.</t>
  </si>
  <si>
    <t>150x200x100 mm.</t>
  </si>
  <si>
    <t xml:space="preserve">Brtvljenje certificiranim vatrootpornim sredstvima min. otpornosti na požar 90' prostora između vodova i okolne vatrootporne strukture na poziciji prijelaza vodova između dva požarna odjeljka te obilježavanje prijelaza certificiranom naljepnicom:  </t>
  </si>
  <si>
    <t>DN15 ( R 1/2")</t>
  </si>
  <si>
    <t>Balansiranje i umjeravanje pojedinih cirkulacijskih krugova.</t>
  </si>
  <si>
    <t xml:space="preserve">4. </t>
  </si>
  <si>
    <t>INSTALACIJA CENTRALNOG GRIJANJA</t>
  </si>
  <si>
    <t>Izrada izvedenog stanja instalacije s nacrtima,  svim izmjenama i dopunama u dva primjerka,  uključivo sheme od strane ovlaštenog inženjera. Sve nacrte i upute  predati na CD-u u digitalnoj  formi</t>
  </si>
  <si>
    <t xml:space="preserve">5. </t>
  </si>
  <si>
    <t>INSTALACIJA SPLIT SUSTAVA</t>
  </si>
  <si>
    <t>25.</t>
  </si>
  <si>
    <t>26.</t>
  </si>
  <si>
    <t>Rasvjetna oprema - ukupno:</t>
  </si>
  <si>
    <t>Odspajanje, demontaža i zapisnička predaja Investitoru sve zatečene električne opreme unutar predmetne zone.</t>
  </si>
  <si>
    <t>10.</t>
  </si>
  <si>
    <t>11.</t>
  </si>
  <si>
    <t>12.</t>
  </si>
  <si>
    <t>13.</t>
  </si>
  <si>
    <t>14.</t>
  </si>
  <si>
    <t>Ee razdijelnici, vodovi glavnog i instalacijskog ee razvoda te upravljačko-signalizacijski vodovi</t>
  </si>
  <si>
    <t>Kao što je rečeno u poglavlju 01, dio glavnih napojnih vodova će se zadržati u zoni zahvata i ponovno upotrijebiti za glavni razvod prema aktualnom projektu.</t>
  </si>
  <si>
    <t>Dogradnja izvoda u RPpost.-A, za napajanje agregatske sekcije novog razdijelnika podstanice, RPB1-A.
Izvodi su u formi osigurača-rastavljača NH000, s nožastim ulošcima 3x 35A gG.
Uključivo ožičenje i sav sitni spojni i montažni materijal.</t>
  </si>
  <si>
    <t>Kontrola/priprema postojećih nn izvoda te spajanje vodova glavnog ee razvoda odjela OHBP i pripadajuće toplinske podstanice. 
Uključen sav sitni spojni i montažni materijal.</t>
  </si>
  <si>
    <t>02.-1</t>
  </si>
  <si>
    <t>Izvod NH0 3x 100 A gG, u nn polju N+03 u TS1. Za napajanje mrežne sekcije novog razdijelnika podstanice, RPB1.</t>
  </si>
  <si>
    <t>02.-2</t>
  </si>
  <si>
    <t>Izvodi NH0 3x 50 A gG, oznake RTPR1 i RTPR2, u mrežnoj sekciji razdijelnika (stare oznake GRT) u suterenu objekta B. Za napajanje mrežnih sekcija novih razdijelnika RB12 i RB13 odjela OHBP.</t>
  </si>
  <si>
    <t>02.-3</t>
  </si>
  <si>
    <t>Izvodi NH0 3x 63 A gG, oznake RTPR1 i RTPR2, u agregatskoj sekciji razdijelnika (stare oznake GRT) u suterenu objekta B. Za napajanje agregatskih sekcija novih razdijelnika RB12 i RB13 odjela OHBP.</t>
  </si>
  <si>
    <t>02.-4</t>
  </si>
  <si>
    <t>Izvod NH0 3x 50 A gG, oznake RTPR3, u mrežnoj sekciji razdijelnika (stare oznake GRT) u suterenu objekta B. Za napajanje RTG uređaja odjela OHBP.</t>
  </si>
  <si>
    <t>-</t>
  </si>
  <si>
    <t>Mrežna sekcija:</t>
  </si>
  <si>
    <t>Osigurač-rastavljač D02, 3p, s rastalnim ulošcima gG 50A.</t>
  </si>
  <si>
    <t>Odvodnik prenapona, 0,275kV, 40 kA/polu, za impuls 8/20, tip 2, za TN-S sustav razvoda (3x L-N, 1x N-PE), s izmjenjivim ulošcima i indikacijom prorade.</t>
  </si>
  <si>
    <t xml:space="preserve">Kompaktni zaštitni prekidač 63A, 3p, s termičkim, magnetskim i daljinskim okidačem (230 V), 50kA. </t>
  </si>
  <si>
    <t>ZSS 25/0,3 A, 4p.</t>
  </si>
  <si>
    <t xml:space="preserve">KZP B10/0,03 A, 2p, Iks=10kA. </t>
  </si>
  <si>
    <t xml:space="preserve">KZP B16/0,03 A, 2p, Iks=10kA. </t>
  </si>
  <si>
    <t xml:space="preserve">Dobava, doprema i ugradnja aluminijske prestrujne vidno nepropusne rešetke za ugradnju u vrata. Rešetka u kompletu s ugradbenim okvirom. Prikladna za ugradnju u vrata debljine 30-50 mm. Rešetka je izrađena iz aluminija i eloksirana prilikom završne obrade.
Minimalnih tehničkih karakteristika
Zvučna snaga koju generira zrak treba biti ispitana EN ISO 5135.
Minimalne tehničke karakteristike rešetke dokazuju se navedenim normama ili jednakovrijednim dokumentom, kojim ponuditelj dokazuje svojstva rešetke. Dokumenti koji se priznaju kao jednakovrijedni dokumenti su: ili izvješće o testiranju od tijela za ocjenu sukladnosti  ili potvrda koju izdaje takvo tijelo ili tehnička dokumentacija proizvođača iz koje je vidljivo da se radi o rešetki, a sve kao dokazno sredstvo sukladnosti sa zahtjevima i kriterijima projektiranog rješenja, sukladno članku 270. ZJN 2016 za tijela osnovanim u drugim državama članicama. </t>
  </si>
  <si>
    <t xml:space="preserve">Minimalne tehničke karakteristike regulacije dokazuju se jednakovrijednim dokumentom, kojim ponuditelj dokazuje svojstva regulacije. Dokumenti koji se priznaju kao jednakovrijedni dokumenti su: ili izvješće o testiranju od tijela za ocjenu sukladnosti  ili potvrda koju izdaje takvo tijelo ili tehnička dokumentacija proizvođača iz koje je vidljivo da se radi o regulaciji, a sve kao dokazno sredstvo sukladnosti sa zahtjevima i kriterijima projektiranog rješenja, sukladno članku 270. ZJN 2016 za tijela osnovanim u drugim državama članicama. </t>
  </si>
  <si>
    <t xml:space="preserve">Dobava, doprema i ugradnja cjevovoda grijanja - čelične bešavne cijevi s dokazanom kvalitetom, uklj. fazonske komade, materijal za zavarivanje i brtvljenje, prirubnice, čvrste točke, klizne točke, tipskim materijalom za ovješavanje i učvršćenje, s  umetcima za zvučnu izolaciju, kao i zaštitne cijevi  za zidna i stropna provođenja s uloškom. Priključak na ovjese nije  dozvoljen. Cijevni vodovi polažu se u razmaku za postavljanje toplinske izolacije  prema propisima o toplinskoj zaštiti. Montaža cijevi provodi se prema pravilima struke. Zavareni šavovi izvode se kao vidljivi šavovi. Specijalne konstrukcije, cijevni mostovi i osebni ovjesi posebno se obračunavaju. Uključivo čišćenje cijevi čeličnom četkom prije ugradnje i površinsku zaštitu temeljnom bojom u dva premaza različite boje i bojanje vidljivih cijevi i konzola lakom otpornim na temp. do 200°C. Cijev  </t>
  </si>
  <si>
    <t xml:space="preserve">Dobava , doprema i ugradnja cjevovoda grijanja - čelične bešavne cijevi s dokazanom kvalitetom, uklj. fazonske komade, materijal za zavarivanje i brtvljenje, prirubnice, čvrste točke, klizne točke, tipskim materijalom za ovješavanje i učvršćenje, s  umetcima za zvučnu izolaciju, kao i zaštitne cijevi  za zidna i stropna provođenja s uloškom uklj. toplinsku izolaciju debljine 19 mm s parnom branom, prema propisima o postrojenjima za centralna grijanja. Priključak na druge ovjese nije  dozvoljen. Cijevni vodovi polažu se u razmaku za postavljanje toplinske izolacije  prema propisima o toplinskoj zaštiti. Montaža cijevi provodi se prema pravilima struke. Zavareni šavovi izvode se kao vidljivi šavovi. Specijalne konstrukcije, cijevni mostovi i posebni ovjesi su uračunati u cijenu. Uključivo čišćenje cijevi čeličnom četkom prije ugradnje i površinsku zaštitu temeljnom bojom u dva premaza različite boje, te bojanje vidljivih cijevi i konzola lakom otpornim na temp. do 200°C. Cijev  NP16
</t>
  </si>
  <si>
    <t>PDV</t>
  </si>
  <si>
    <t xml:space="preserve">Ukoliko Nadzor utvrdi da kvaliteta upotrijebljenih materijala i izvedenih radova i estetski izgled pojedinog dovršenog rada, odnosno elementa, nije u skladu sa ugovornim obvezama i ne odgovara zahtijevanim uvjetima, a nije ni u skladu sa pravilima struke i zanata,  dužan je izdati nalog Izvoditelju da nekvalitetan materijal zamjeni kvalitetnim i da radove dovede u ispravno stanje.
Izvoditelj je dužan da o svom trošku postupi po nalogu Nadzora i izvede radove.
</t>
  </si>
  <si>
    <t>Ukoliko dođe do oštećenja objekata ili instalacija Izvoditelj je dužan odmah bez ikakvih suglasnosti poduzeti potrebne mjere, naručiti radove, otkloniti oštećenje i što žurnije osigurati normalan nastavak ugovorenih radova.</t>
  </si>
  <si>
    <t>Nadzor ima pravo da na ime nekvalitetno izvedenih radova zadrži odgovarajuće iznose od privremene mjesečne ili okončane situacije u visini vrijednosti nekvalitetno izvedenih radova, sve do potpunog otklanjanja nedostataka.</t>
  </si>
  <si>
    <t xml:space="preserve">Ponuditelj se obvezuje izvršiti  uz suglasnost projektanta i nadzornog inženjera odgovarajuće preinake i dopunu u projektnoj dokumentaciji bez izmjene ponuđenih ( ugovorenih ) jediničnih cijena i produljenja roka završetka svih radova.
Svi dodatni (nepredviđeni i naknadni) radovi moraju biti od strane Izvoditelja evidentirati upisom u građevinski dnevnik, Nadzor ih mora supotpisati, a Naručitelj dati suglasnost za izvođenje.
</t>
  </si>
  <si>
    <t>Za sve dodatne radove koji imaju utjecaja na povećanje ugovorene cijene, odnosno na produženje ugovorenih rokova dovršenja svih radova mora se zaključiti aneks temeljnom ugovoru.</t>
  </si>
  <si>
    <t>Eventualne nepredviđene i naknadne radove, Izvoditelj se obvezuje izvesti po cijenama iz ponudbenog troškovnika.</t>
  </si>
  <si>
    <t>Za dodatne radove, ukoliko se radi o vrsti radova za koje nema jediničnih cijena u ugovorenom troškovniku, Izvoditelj je u obvezi dati ponudu sa analizom  cijene za te radove (materijal, transport i ugradba), koristeći jedinične cijene iz ugovorenog troškovnika, a jedinične cijene će se utvrđivati primjenom sljedećih elemenata:</t>
  </si>
  <si>
    <t>- primjenjujući istu ili sličnu stavku iz ugovorenog troškovnika,</t>
  </si>
  <si>
    <t>- plaće izrađene prema satnici iz ponude Izvoditelja, umnoženi s utroškom vremena  predviđenog u prosječnim normama u graditeljstvu,</t>
  </si>
  <si>
    <t>- količine materijala prema normativima utroška iz prosječnih normi, kao prethodna stavka</t>
  </si>
  <si>
    <t>- ako takvi radovi nisu obuhvaćeni normama, tada će ugovarači zajednički sastaviti iskustvenu normu,</t>
  </si>
  <si>
    <t>Ugovoreni radovi se smatraju izvedenim odnosno građevina se smatra izgrađenom nakon uredne primopredaje radova, a dan završetka radova obostrano se utvrđuje upisom u građevinski dnevnik.</t>
  </si>
  <si>
    <t xml:space="preserve">Konačni obračun obavlja se nakon otklanjanja svih zapisnički utvrđenih nedostataka kod primopredaje i uspješno izvršenom tehničkom prijemu radova i objekta.
</t>
  </si>
  <si>
    <t xml:space="preserve">Izvoditelj se obvezuje za izvršene radove ispostaviti mjesečne privremene i okončanu situaciju u kojima će navesti vrstu, količinu i cijenu izvršenih radova, na temelju građevinske knjige koju je ovjerio Nadzor. </t>
  </si>
  <si>
    <t>Po uredno izvršenoj konačnoj primopredaji i tehničkom pregledu ugovorne strane su obvezne odmah pristupiti izradi konačnog obračuna i ovjeri okončane situacije.</t>
  </si>
  <si>
    <t>Ponuditelj je dužan voditi računa da se radovi imaju izvoditi u postojećoj i uz postojeće zgrade i dijelove iste bolnice koja je u funkciji i da radovi ne smiju smetati funkcioniranju objekata bolnice, pa se smatra da je kod ponude, ponuditelj i te okolnosti uzeo u obzir i dužan je pridržavati se takvog ograničenja u izvođenju. Posebno voditi računa i o sigurnosti djelatnika i pacijenata u bolnici. Prilikom izvođenja radova u postojećim objektima Izvoditelj je dužan maksimalno surađivati sa Tehničkom službom Korisnika, voditi računa o čuvanju objekata i instalacija, a radove izvoditi u vrijeme kada odredi Korisnik, što je ukalkulirano u stavke ovog troškovnika.</t>
  </si>
  <si>
    <t>U kopiju izvedbenih projekata, Izvoditelj  je dužan ažurno unositi sve promjene i dopune nastale tijekom građenja. Izvoditelj je dužan izraditi snimak stvarno izvedenog stanja građevine, koji je sastavni dio ugovorne obveze. Snimak izvedenog stanja predaje se Investitoru, krajnjem korisniku, u tri tvrdo uvezana primjerka, izrađena od ovlaštenog djelatnika, potvrđena od Projektanta i jedan primjerak u CD zapisu.</t>
  </si>
  <si>
    <t>Stavka 23:</t>
  </si>
  <si>
    <t>24.</t>
  </si>
  <si>
    <t>Obilježavanje svih sklopki rasvjete agregatskih krugova trajnom okruglom (fi 20 mm) naljepnicom zelene boje s crnim tiskanim natpisom "AGREGAT".</t>
  </si>
  <si>
    <t>Sklopna i priključnička oprema - ukupno:</t>
  </si>
  <si>
    <t>Rasvjetna oprema</t>
  </si>
  <si>
    <t xml:space="preserve">Kompletno opremljene svjetiljke ugrađuju se, uvažavajući proizvođačke smjernice o ugradnji, na projektom definiranim pozicijama, još jednom potvrđenim na gradilištu zbog usklađenja sa strojarskom opremom i elementima interijera!  </t>
  </si>
  <si>
    <t>IV</t>
  </si>
  <si>
    <t>KAMENARSKI RADOVI</t>
  </si>
  <si>
    <t>Čišćenje i popravak parapetnih prozorskih kamenih klupica, sa zubom i okapnikom, odnosno sve vidljive površine. Dimenzije klupica 32 x 5 cm. Stavka obuhvaća grubo čišćenje sa brušenjem, a popravak izvesti sa tašeliranjem ili zapunjavanjem sa smjesom kamenog filera, vapna i epoxy ljepila, te na kraju poliranje polir pastom. Obračun po m1</t>
  </si>
  <si>
    <t>Dobava i ugradnja vanjskog praga dim 32x4 cm. Kamen kao postojeći. Ugradnja u cem. mort. Obrada kao postojeći. Obračun po m' postavljene klupice.</t>
  </si>
  <si>
    <t>V</t>
  </si>
  <si>
    <t>PODNE I ZIDNE OBLOGE</t>
  </si>
  <si>
    <t>Dobava i oblaganje podova sanitarija soklom od istog materijala kao i podna keramika. Visina sokla cca 10 cm. Uračunati unutarnji i vanjski fazonski gotovi kutevi sokla. Gornji vidljivi dio sokla mora biti zaobljen i originalan. Sve raditi kao i prethodna stavka.</t>
  </si>
  <si>
    <t>m1</t>
  </si>
  <si>
    <t>m2</t>
  </si>
  <si>
    <t xml:space="preserve">Dobava i postava homogene elastične podne obloge </t>
  </si>
  <si>
    <t>antistatične i elektroprovodljive. Podna obloga mora imati ekstremnu otpornost</t>
  </si>
  <si>
    <t>Rubovi traka moraju biti krojeni i pripremljeni za zavarivanje spojeva. Sve spojeve rola zavariti specijalnom elektrodom prema preporuci proizvođača podne obloge.</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</si>
</sst>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quot;"/>
    <numFmt numFmtId="165" formatCode="0\ &quot;kpl.&quot;"/>
    <numFmt numFmtId="166" formatCode="0\ &quot;m&quot;"/>
    <numFmt numFmtId="167" formatCode="0\ &quot;kom.&quot;"/>
    <numFmt numFmtId="168" formatCode="#,##0.00\ &quot;kn&quot;"/>
    <numFmt numFmtId="169" formatCode="0.0"/>
    <numFmt numFmtId="170" formatCode="#,##0.0"/>
  </numFmts>
  <fonts count="59">
    <font>
      <sz val="11"/>
      <color indexed="8"/>
      <name val="Calibri"/>
      <family val="2"/>
    </font>
    <font>
      <sz val="10"/>
      <name val="Arial"/>
      <family val="2"/>
    </font>
    <font>
      <sz val="10"/>
      <name val="CRO_Swiss"/>
      <family val="0"/>
    </font>
    <font>
      <sz val="11"/>
      <color indexed="17"/>
      <name val="Calibri"/>
      <family val="2"/>
    </font>
    <font>
      <sz val="11"/>
      <color indexed="60"/>
      <name val="Calibri"/>
      <family val="2"/>
    </font>
    <font>
      <sz val="8"/>
      <name val="Calibri"/>
      <family val="2"/>
    </font>
    <font>
      <i/>
      <sz val="10"/>
      <name val="Arial"/>
      <family val="2"/>
    </font>
    <font>
      <sz val="10"/>
      <name val="Helv"/>
      <family val="0"/>
    </font>
    <font>
      <vertAlign val="superscript"/>
      <sz val="10"/>
      <name val="Arial"/>
      <family val="2"/>
    </font>
    <font>
      <u val="single"/>
      <sz val="10"/>
      <name val="Arial"/>
      <family val="2"/>
    </font>
    <font>
      <sz val="10"/>
      <color indexed="8"/>
      <name val="Arial"/>
      <family val="2"/>
    </font>
    <font>
      <sz val="11"/>
      <name val="Arial CE"/>
      <family val="0"/>
    </font>
    <font>
      <sz val="10"/>
      <color indexed="10"/>
      <name val="Arial"/>
      <family val="2"/>
    </font>
    <font>
      <sz val="10"/>
      <name val="Arial CE"/>
      <family val="0"/>
    </font>
    <font>
      <vertAlign val="subscript"/>
      <sz val="10"/>
      <name val="Arial"/>
      <family val="2"/>
    </font>
    <font>
      <b/>
      <sz val="11"/>
      <color indexed="8"/>
      <name val="Calibri"/>
      <family val="2"/>
    </font>
    <font>
      <sz val="11"/>
      <color indexed="10"/>
      <name val="Calibri"/>
      <family val="2"/>
    </font>
    <font>
      <b/>
      <sz val="10"/>
      <name val="Arial"/>
      <family val="2"/>
    </font>
    <font>
      <b/>
      <sz val="12"/>
      <name val="Arial"/>
      <family val="2"/>
    </font>
    <font>
      <sz val="12"/>
      <name val="Arial"/>
      <family val="2"/>
    </font>
    <font>
      <sz val="11"/>
      <name val="Calibri"/>
      <family val="2"/>
    </font>
    <font>
      <b/>
      <u val="single"/>
      <sz val="10"/>
      <name val="Arial"/>
      <family val="2"/>
    </font>
    <font>
      <b/>
      <sz val="12"/>
      <color indexed="10"/>
      <name val="Arial"/>
      <family val="2"/>
    </font>
    <font>
      <sz val="10"/>
      <color indexed="8"/>
      <name val="Calibri"/>
      <family val="2"/>
    </font>
    <font>
      <sz val="8"/>
      <name val="Arial"/>
      <family val="2"/>
    </font>
    <font>
      <b/>
      <sz val="10"/>
      <color indexed="8"/>
      <name val="Arial"/>
      <family val="2"/>
    </font>
    <font>
      <b/>
      <sz val="11"/>
      <name val="Calibri"/>
      <family val="2"/>
    </font>
    <font>
      <b/>
      <sz val="14"/>
      <color indexed="60"/>
      <name val="Arial"/>
      <family val="2"/>
    </font>
    <font>
      <b/>
      <sz val="14"/>
      <name val="Arial"/>
      <family val="2"/>
    </font>
    <font>
      <sz val="11"/>
      <name val="Arial"/>
      <family val="2"/>
    </font>
    <font>
      <sz val="10"/>
      <name val="Calibri"/>
      <family val="2"/>
    </font>
    <font>
      <u val="single"/>
      <sz val="11"/>
      <name val="Calibri"/>
      <family val="2"/>
    </font>
    <font>
      <b/>
      <sz val="11"/>
      <name val="Arial"/>
      <family val="2"/>
    </font>
    <font>
      <sz val="12"/>
      <name val="Arial CE"/>
      <family val="2"/>
    </font>
    <font>
      <i/>
      <sz val="11"/>
      <name val="Arial"/>
      <family val="2"/>
    </font>
    <font>
      <b/>
      <i/>
      <sz val="10"/>
      <name val="Arial"/>
      <family val="2"/>
    </font>
    <font>
      <sz val="10"/>
      <color indexed="57"/>
      <name val="Arial"/>
      <family val="2"/>
    </font>
    <font>
      <b/>
      <sz val="11"/>
      <name val="Arial CE"/>
      <family val="0"/>
    </font>
    <font>
      <sz val="8"/>
      <name val="Arial C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0"/>
      <color indexed="10"/>
      <name val="Arial"/>
      <family val="2"/>
    </font>
    <font>
      <sz val="11"/>
      <name val="Cambria"/>
      <family val="1"/>
    </font>
    <font>
      <sz val="12"/>
      <name val="Calibri"/>
      <family val="2"/>
    </font>
    <font>
      <i/>
      <sz val="11"/>
      <name val="Calibri"/>
      <family val="2"/>
    </font>
    <font>
      <i/>
      <sz val="10"/>
      <color indexed="10"/>
      <name val="Arial"/>
      <family val="2"/>
    </font>
    <font>
      <sz val="8"/>
      <name val="Tahoma"/>
      <family val="0"/>
    </font>
    <font>
      <b/>
      <sz val="8"/>
      <name val="Tahoma"/>
      <family val="0"/>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double"/>
    </border>
    <border>
      <left style="thin"/>
      <right style="thin"/>
      <top style="thin"/>
      <bottom style="thin"/>
    </border>
    <border>
      <left style="thin"/>
      <right/>
      <top style="thin"/>
      <bottom style="thin"/>
    </border>
    <border>
      <left/>
      <right/>
      <top/>
      <bottom style="double"/>
    </border>
    <border>
      <left style="thin"/>
      <right style="thin"/>
      <top/>
      <bottom/>
    </border>
    <border>
      <left style="thin"/>
      <right/>
      <top/>
      <bottom style="double"/>
    </border>
    <border>
      <left>
        <color indexed="63"/>
      </left>
      <right style="double"/>
      <top style="double"/>
      <bottom style="double"/>
    </border>
    <border>
      <left>
        <color indexed="63"/>
      </left>
      <right style="medium"/>
      <top style="double"/>
      <bottom style="double"/>
    </border>
    <border>
      <left style="thin"/>
      <right style="thin"/>
      <top style="thin"/>
      <bottom>
        <color indexed="63"/>
      </bottom>
    </border>
    <border>
      <left style="thin"/>
      <right style="thin"/>
      <top>
        <color indexed="63"/>
      </top>
      <bottom style="double"/>
    </border>
    <border>
      <left>
        <color indexed="63"/>
      </left>
      <right style="double"/>
      <top>
        <color indexed="63"/>
      </top>
      <bottom style="double"/>
    </border>
    <border>
      <left style="thin"/>
      <right style="thin"/>
      <top>
        <color indexed="63"/>
      </top>
      <bottom style="thin"/>
    </border>
    <border>
      <left style="hair"/>
      <right style="hair"/>
      <top style="hair"/>
      <bottom style="hair"/>
    </border>
    <border>
      <left style="hair"/>
      <right>
        <color indexed="63"/>
      </right>
      <top style="hair"/>
      <bottom style="hair"/>
    </border>
    <border>
      <left style="hair"/>
      <right style="hair"/>
      <top style="hair"/>
      <bottom style="thin"/>
    </border>
    <border>
      <left style="hair"/>
      <right style="hair"/>
      <top/>
      <bottom style="hair"/>
    </border>
    <border>
      <left style="hair"/>
      <right>
        <color indexed="63"/>
      </right>
      <top style="hair"/>
      <bottom style="thin"/>
    </border>
    <border>
      <left style="hair"/>
      <right>
        <color indexed="63"/>
      </right>
      <top>
        <color indexed="63"/>
      </top>
      <bottom style="hair"/>
    </border>
    <border>
      <left/>
      <right>
        <color indexed="63"/>
      </right>
      <top style="hair"/>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double"/>
      <bottom style="thin"/>
    </border>
    <border>
      <left style="double"/>
      <right>
        <color indexed="63"/>
      </right>
      <top style="double"/>
      <bottom style="double"/>
    </border>
    <border>
      <left>
        <color indexed="63"/>
      </left>
      <right>
        <color indexed="63"/>
      </right>
      <top style="double"/>
      <bottom style="double"/>
    </border>
    <border>
      <left style="thin"/>
      <right style="thin"/>
      <top style="double"/>
      <bottom style="thin"/>
    </border>
    <border>
      <left style="medium"/>
      <right>
        <color indexed="63"/>
      </right>
      <top style="double"/>
      <bottom style="double"/>
    </border>
    <border>
      <left style="double"/>
      <right>
        <color indexed="63"/>
      </right>
      <top style="double"/>
      <bottom style="thin"/>
    </border>
    <border>
      <left>
        <color indexed="63"/>
      </left>
      <right style="double"/>
      <top style="double"/>
      <bottom style="thin"/>
    </border>
    <border>
      <left style="double"/>
      <right>
        <color indexed="63"/>
      </right>
      <top>
        <color indexed="63"/>
      </top>
      <bottom style="double"/>
    </border>
    <border>
      <left style="medium"/>
      <right style="medium"/>
      <top style="medium"/>
      <bottom style="medium"/>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4" borderId="0" applyNumberFormat="0" applyBorder="0" applyAlignment="0" applyProtection="0"/>
    <xf numFmtId="0" fontId="0" fillId="0" borderId="0">
      <alignment/>
      <protection/>
    </xf>
    <xf numFmtId="0" fontId="43" fillId="0" borderId="0" applyNumberFormat="0" applyFill="0" applyBorder="0" applyAlignment="0" applyProtection="0"/>
    <xf numFmtId="0" fontId="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 fillId="22" borderId="0" applyNumberFormat="0" applyBorder="0" applyAlignment="0" applyProtection="0"/>
    <xf numFmtId="0" fontId="4"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7" fillId="0" borderId="0">
      <alignment/>
      <protection/>
    </xf>
    <xf numFmtId="0" fontId="13" fillId="0" borderId="0">
      <alignment/>
      <protection/>
    </xf>
    <xf numFmtId="0" fontId="1" fillId="0" borderId="0">
      <alignment/>
      <protection/>
    </xf>
    <xf numFmtId="0" fontId="2" fillId="0" borderId="0">
      <alignment/>
      <protection/>
    </xf>
    <xf numFmtId="0" fontId="11"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7" fillId="0" borderId="0">
      <alignment/>
      <protection/>
    </xf>
    <xf numFmtId="0" fontId="49" fillId="20" borderId="8" applyNumberFormat="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50"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761">
    <xf numFmtId="0" fontId="0" fillId="0" borderId="0" xfId="0" applyAlignment="1">
      <alignment/>
    </xf>
    <xf numFmtId="0" fontId="1" fillId="0" borderId="0" xfId="0" applyFont="1" applyFill="1" applyBorder="1" applyAlignment="1" applyProtection="1">
      <alignment horizontal="justify" vertical="top" wrapText="1"/>
      <protection/>
    </xf>
    <xf numFmtId="0" fontId="12" fillId="0" borderId="0" xfId="0" applyFont="1" applyFill="1" applyBorder="1" applyAlignment="1" applyProtection="1">
      <alignment horizontal="justify" vertical="top" wrapText="1"/>
      <protection/>
    </xf>
    <xf numFmtId="0" fontId="1" fillId="0" borderId="10" xfId="0" applyFont="1" applyFill="1" applyBorder="1" applyAlignment="1" applyProtection="1">
      <alignment horizontal="justify" vertical="top" wrapText="1"/>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justify" vertical="center" wrapText="1"/>
      <protection/>
    </xf>
    <xf numFmtId="0" fontId="1" fillId="0" borderId="0" xfId="0" applyFont="1" applyFill="1" applyBorder="1" applyAlignment="1" applyProtection="1">
      <alignment horizontal="center" wrapText="1"/>
      <protection/>
    </xf>
    <xf numFmtId="1"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Font="1" applyFill="1" applyBorder="1" applyAlignment="1" applyProtection="1">
      <alignment horizontal="center" vertical="top" wrapText="1"/>
      <protection/>
    </xf>
    <xf numFmtId="0" fontId="1" fillId="0" borderId="0" xfId="64" applyFont="1" applyFill="1" applyBorder="1" applyAlignment="1" applyProtection="1">
      <alignment horizontal="center" vertical="top" wrapText="1"/>
      <protection/>
    </xf>
    <xf numFmtId="0" fontId="1" fillId="0" borderId="0" xfId="58" applyFont="1" applyFill="1" applyBorder="1" applyAlignment="1" applyProtection="1">
      <alignment horizontal="justify" vertical="top" wrapText="1"/>
      <protection/>
    </xf>
    <xf numFmtId="1" fontId="1" fillId="0" borderId="0" xfId="0" applyNumberFormat="1" applyFont="1" applyBorder="1" applyAlignment="1" applyProtection="1">
      <alignment horizontal="center" wrapText="1"/>
      <protection/>
    </xf>
    <xf numFmtId="0" fontId="1" fillId="0" borderId="0" xfId="0" applyNumberFormat="1" applyFont="1" applyBorder="1" applyAlignment="1" applyProtection="1">
      <alignment horizontal="center" wrapText="1"/>
      <protection/>
    </xf>
    <xf numFmtId="1" fontId="1" fillId="0" borderId="0" xfId="0" applyNumberFormat="1" applyFont="1" applyBorder="1" applyAlignment="1" applyProtection="1">
      <alignment horizontal="center" vertical="top" wrapText="1"/>
      <protection/>
    </xf>
    <xf numFmtId="0" fontId="1" fillId="0" borderId="0" xfId="0" applyNumberFormat="1" applyFont="1" applyBorder="1" applyAlignment="1" applyProtection="1">
      <alignment horizontal="center" vertical="top" wrapText="1"/>
      <protection/>
    </xf>
    <xf numFmtId="1" fontId="1" fillId="0" borderId="0" xfId="0" applyNumberFormat="1" applyFont="1" applyBorder="1" applyAlignment="1" applyProtection="1">
      <alignment horizontal="center" vertical="center" wrapText="1"/>
      <protection/>
    </xf>
    <xf numFmtId="0" fontId="1" fillId="0" borderId="0" xfId="0" applyNumberFormat="1" applyFont="1" applyBorder="1" applyAlignment="1" applyProtection="1">
      <alignment horizontal="center" vertical="center" wrapText="1"/>
      <protection/>
    </xf>
    <xf numFmtId="1" fontId="1"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1" fontId="10" fillId="0" borderId="0" xfId="0" applyNumberFormat="1" applyFont="1" applyBorder="1" applyAlignment="1" applyProtection="1">
      <alignment horizontal="center" vertical="top" wrapText="1"/>
      <protection/>
    </xf>
    <xf numFmtId="0" fontId="10" fillId="0" borderId="0" xfId="0" applyNumberFormat="1" applyFont="1" applyBorder="1" applyAlignment="1" applyProtection="1">
      <alignment horizontal="center" vertical="top" wrapText="1"/>
      <protection/>
    </xf>
    <xf numFmtId="0" fontId="1" fillId="0" borderId="11" xfId="0" applyFont="1" applyFill="1" applyBorder="1" applyAlignment="1" applyProtection="1">
      <alignment horizontal="center"/>
      <protection/>
    </xf>
    <xf numFmtId="1" fontId="1" fillId="0" borderId="11" xfId="0" applyNumberFormat="1" applyFont="1" applyFill="1" applyBorder="1" applyAlignment="1" applyProtection="1">
      <alignment horizontal="center"/>
      <protection/>
    </xf>
    <xf numFmtId="0" fontId="1" fillId="0" borderId="0" xfId="0" applyFont="1" applyFill="1" applyBorder="1" applyAlignment="1" applyProtection="1">
      <alignment horizontal="center"/>
      <protection/>
    </xf>
    <xf numFmtId="1" fontId="1" fillId="0" borderId="0" xfId="0" applyNumberFormat="1" applyFont="1" applyFill="1" applyBorder="1" applyAlignment="1" applyProtection="1">
      <alignment horizontal="center"/>
      <protection/>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1" fillId="0" borderId="0" xfId="118" applyFont="1" applyFill="1" applyBorder="1" applyProtection="1">
      <alignment/>
      <protection locked="0"/>
    </xf>
    <xf numFmtId="49" fontId="1" fillId="0" borderId="0"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0" fontId="1" fillId="0" borderId="0" xfId="0" applyFont="1" applyFill="1" applyBorder="1" applyAlignment="1" applyProtection="1">
      <alignment horizontal="center" vertical="top"/>
      <protection/>
    </xf>
    <xf numFmtId="2" fontId="1" fillId="0" borderId="0" xfId="0" applyNumberFormat="1" applyFont="1" applyFill="1" applyBorder="1" applyAlignment="1" applyProtection="1">
      <alignment/>
      <protection/>
    </xf>
    <xf numFmtId="4" fontId="1" fillId="0" borderId="0" xfId="0" applyNumberFormat="1" applyFont="1" applyFill="1" applyBorder="1" applyAlignment="1" applyProtection="1">
      <alignment horizontal="right"/>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2" fontId="1" fillId="0" borderId="0" xfId="64" applyNumberFormat="1" applyFont="1" applyFill="1" applyBorder="1" applyAlignment="1" applyProtection="1">
      <alignment horizontal="left" vertical="top" wrapText="1"/>
      <protection/>
    </xf>
    <xf numFmtId="0" fontId="1" fillId="0" borderId="10" xfId="64" applyFont="1" applyFill="1" applyBorder="1" applyAlignment="1" applyProtection="1">
      <alignment horizontal="center" wrapText="1"/>
      <protection/>
    </xf>
    <xf numFmtId="4" fontId="1" fillId="0" borderId="10" xfId="64" applyNumberFormat="1" applyFont="1" applyFill="1" applyBorder="1" applyAlignment="1" applyProtection="1">
      <alignment horizontal="right"/>
      <protection/>
    </xf>
    <xf numFmtId="0" fontId="1" fillId="0" borderId="0" xfId="64" applyFont="1" applyFill="1" applyBorder="1" applyAlignment="1" applyProtection="1">
      <alignment horizontal="center" wrapText="1"/>
      <protection/>
    </xf>
    <xf numFmtId="4" fontId="1" fillId="0" borderId="0" xfId="64" applyNumberFormat="1" applyFont="1" applyFill="1" applyBorder="1" applyAlignment="1" applyProtection="1">
      <alignment horizontal="right"/>
      <protection/>
    </xf>
    <xf numFmtId="0" fontId="1" fillId="0" borderId="0" xfId="64" applyFont="1" applyFill="1" applyBorder="1" applyAlignment="1" applyProtection="1">
      <alignment horizontal="justify" vertical="top" wrapText="1"/>
      <protection/>
    </xf>
    <xf numFmtId="0" fontId="10" fillId="0" borderId="0" xfId="0" applyFont="1" applyBorder="1" applyAlignment="1" applyProtection="1">
      <alignment/>
      <protection/>
    </xf>
    <xf numFmtId="0" fontId="1" fillId="0" borderId="0" xfId="112" applyFont="1" applyBorder="1" applyAlignment="1" applyProtection="1">
      <alignment horizontal="justify" vertical="top"/>
      <protection/>
    </xf>
    <xf numFmtId="0" fontId="12" fillId="0" borderId="0" xfId="64" applyFont="1" applyFill="1" applyBorder="1" applyAlignment="1" applyProtection="1">
      <alignment horizontal="center" wrapText="1"/>
      <protection/>
    </xf>
    <xf numFmtId="0" fontId="1" fillId="0" borderId="11" xfId="64" applyFont="1" applyBorder="1" applyAlignment="1" applyProtection="1">
      <alignment horizontal="left"/>
      <protection/>
    </xf>
    <xf numFmtId="0" fontId="1" fillId="0" borderId="11" xfId="64" applyFont="1" applyBorder="1" applyAlignment="1" applyProtection="1">
      <alignment horizontal="center"/>
      <protection/>
    </xf>
    <xf numFmtId="4" fontId="1" fillId="0" borderId="11" xfId="64" applyNumberFormat="1" applyFont="1" applyBorder="1" applyAlignment="1" applyProtection="1">
      <alignment horizontal="right"/>
      <protection/>
    </xf>
    <xf numFmtId="0" fontId="1" fillId="0" borderId="0" xfId="64" applyFont="1" applyFill="1" applyBorder="1" applyAlignment="1" applyProtection="1">
      <alignment horizontal="left" wrapText="1"/>
      <protection/>
    </xf>
    <xf numFmtId="0" fontId="10" fillId="0" borderId="0" xfId="0" applyFont="1" applyFill="1" applyBorder="1" applyAlignment="1" applyProtection="1">
      <alignment horizontal="center"/>
      <protection/>
    </xf>
    <xf numFmtId="0" fontId="1" fillId="0" borderId="0" xfId="0" applyNumberFormat="1" applyFont="1" applyBorder="1" applyAlignment="1" applyProtection="1">
      <alignment horizontal="justify" vertical="top" wrapText="1"/>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49" fontId="1" fillId="0" borderId="0" xfId="0" applyNumberFormat="1" applyFont="1" applyFill="1" applyBorder="1" applyAlignment="1" applyProtection="1">
      <alignment horizontal="center" wrapText="1"/>
      <protection/>
    </xf>
    <xf numFmtId="49" fontId="1" fillId="0" borderId="0" xfId="0" applyNumberFormat="1" applyFont="1" applyFill="1" applyBorder="1" applyAlignment="1" applyProtection="1">
      <alignment horizontal="right" wrapText="1"/>
      <protection/>
    </xf>
    <xf numFmtId="4" fontId="6" fillId="0" borderId="0" xfId="0" applyNumberFormat="1" applyFont="1" applyBorder="1" applyAlignment="1" applyProtection="1">
      <alignment horizontal="right" wrapText="1"/>
      <protection/>
    </xf>
    <xf numFmtId="1" fontId="10" fillId="0" borderId="0" xfId="0" applyNumberFormat="1" applyFont="1" applyBorder="1" applyAlignment="1" applyProtection="1">
      <alignment horizontal="center"/>
      <protection/>
    </xf>
    <xf numFmtId="1" fontId="10" fillId="0" borderId="0" xfId="0" applyNumberFormat="1" applyFont="1" applyFill="1" applyBorder="1" applyAlignment="1" applyProtection="1">
      <alignment horizontal="center"/>
      <protection/>
    </xf>
    <xf numFmtId="0" fontId="1" fillId="0" borderId="0" xfId="110" applyFont="1" applyBorder="1" applyAlignment="1" applyProtection="1">
      <alignment horizontal="center"/>
      <protection/>
    </xf>
    <xf numFmtId="0" fontId="1" fillId="0" borderId="0" xfId="112" applyFont="1" applyBorder="1" applyAlignment="1" applyProtection="1">
      <alignment horizontal="justify" vertical="top" wrapText="1"/>
      <protection/>
    </xf>
    <xf numFmtId="0" fontId="1" fillId="0" borderId="0" xfId="112" applyFont="1" applyFill="1" applyBorder="1" applyAlignment="1" applyProtection="1">
      <alignment horizontal="justify" vertical="top" wrapText="1"/>
      <protection/>
    </xf>
    <xf numFmtId="0" fontId="1" fillId="0" borderId="0" xfId="112" applyFont="1" applyFill="1" applyBorder="1" applyAlignment="1" applyProtection="1">
      <alignment horizontal="justify" vertical="top"/>
      <protection/>
    </xf>
    <xf numFmtId="0" fontId="1" fillId="0" borderId="0" xfId="0" applyNumberFormat="1" applyFont="1" applyBorder="1" applyAlignment="1" applyProtection="1">
      <alignment vertical="top" wrapText="1"/>
      <protection/>
    </xf>
    <xf numFmtId="4" fontId="1" fillId="0" borderId="12" xfId="64" applyNumberFormat="1" applyFont="1" applyBorder="1" applyAlignment="1" applyProtection="1">
      <alignment horizontal="right"/>
      <protection/>
    </xf>
    <xf numFmtId="1" fontId="1" fillId="0" borderId="0" xfId="0" applyNumberFormat="1" applyFont="1" applyBorder="1" applyAlignment="1" applyProtection="1">
      <alignment horizontal="center"/>
      <protection/>
    </xf>
    <xf numFmtId="0" fontId="1" fillId="0" borderId="0" xfId="0" applyFont="1" applyBorder="1" applyAlignment="1" applyProtection="1" quotePrefix="1">
      <alignment horizontal="justify" vertical="top"/>
      <protection/>
    </xf>
    <xf numFmtId="0" fontId="1" fillId="0" borderId="0" xfId="0" applyNumberFormat="1" applyFont="1" applyBorder="1" applyAlignment="1" applyProtection="1">
      <alignment horizontal="center"/>
      <protection/>
    </xf>
    <xf numFmtId="165" fontId="10" fillId="0" borderId="0" xfId="0" applyNumberFormat="1" applyFont="1" applyBorder="1" applyAlignment="1" applyProtection="1">
      <alignment horizontal="center" wrapText="1"/>
      <protection/>
    </xf>
    <xf numFmtId="3" fontId="10" fillId="0" borderId="0" xfId="0" applyNumberFormat="1" applyFont="1" applyBorder="1" applyAlignment="1" applyProtection="1">
      <alignment horizontal="center" wrapText="1"/>
      <protection/>
    </xf>
    <xf numFmtId="0" fontId="10" fillId="0" borderId="0" xfId="0" applyFont="1" applyBorder="1" applyAlignment="1" applyProtection="1">
      <alignment horizontal="center" vertical="center" wrapText="1"/>
      <protection/>
    </xf>
    <xf numFmtId="3" fontId="10" fillId="0" borderId="0" xfId="0" applyNumberFormat="1" applyFont="1" applyBorder="1" applyAlignment="1" applyProtection="1">
      <alignment horizontal="center" vertical="center" wrapText="1"/>
      <protection/>
    </xf>
    <xf numFmtId="166" fontId="10" fillId="0" borderId="0" xfId="0" applyNumberFormat="1" applyFont="1" applyBorder="1" applyAlignment="1" applyProtection="1">
      <alignment horizontal="center" vertical="center" wrapText="1"/>
      <protection/>
    </xf>
    <xf numFmtId="167" fontId="10" fillId="0" borderId="0" xfId="0" applyNumberFormat="1" applyFont="1" applyBorder="1" applyAlignment="1" applyProtection="1">
      <alignment horizontal="center" vertical="center" wrapText="1"/>
      <protection/>
    </xf>
    <xf numFmtId="165" fontId="10" fillId="0" borderId="0" xfId="0" applyNumberFormat="1" applyFont="1" applyBorder="1" applyAlignment="1" applyProtection="1">
      <alignment horizontal="center" vertical="center" wrapText="1"/>
      <protection/>
    </xf>
    <xf numFmtId="0" fontId="1" fillId="0" borderId="0" xfId="64" applyFont="1" applyBorder="1" applyAlignment="1" applyProtection="1">
      <alignment horizontal="left"/>
      <protection/>
    </xf>
    <xf numFmtId="0" fontId="1" fillId="0" borderId="0" xfId="64" applyFont="1" applyBorder="1" applyAlignment="1" applyProtection="1">
      <alignment horizontal="center"/>
      <protection/>
    </xf>
    <xf numFmtId="0" fontId="1" fillId="0" borderId="0" xfId="0" applyFont="1" applyFill="1" applyAlignment="1" applyProtection="1">
      <alignment horizontal="left" vertical="center" wrapText="1"/>
      <protection locked="0"/>
    </xf>
    <xf numFmtId="0" fontId="1" fillId="0" borderId="0" xfId="0" applyFont="1" applyFill="1" applyAlignment="1" applyProtection="1">
      <alignment/>
      <protection locked="0"/>
    </xf>
    <xf numFmtId="0" fontId="1" fillId="0" borderId="0" xfId="0" applyFont="1" applyAlignment="1" applyProtection="1">
      <alignment/>
      <protection locked="0"/>
    </xf>
    <xf numFmtId="1" fontId="1" fillId="0" borderId="0" xfId="0" applyNumberFormat="1" applyFont="1" applyAlignment="1" applyProtection="1">
      <alignment horizontal="center" vertical="top" wrapText="1"/>
      <protection/>
    </xf>
    <xf numFmtId="1" fontId="1" fillId="0" borderId="10" xfId="0" applyNumberFormat="1" applyFont="1" applyBorder="1" applyAlignment="1" applyProtection="1">
      <alignment horizontal="center" vertical="top" wrapText="1"/>
      <protection/>
    </xf>
    <xf numFmtId="0" fontId="1" fillId="0" borderId="0" xfId="0" applyNumberFormat="1" applyFont="1" applyAlignment="1" applyProtection="1">
      <alignment horizontal="center"/>
      <protection/>
    </xf>
    <xf numFmtId="168" fontId="1" fillId="0" borderId="0" xfId="0" applyNumberFormat="1" applyFont="1" applyAlignment="1" applyProtection="1">
      <alignment horizontal="right" wrapText="1"/>
      <protection/>
    </xf>
    <xf numFmtId="0" fontId="1" fillId="0" borderId="0" xfId="0" applyFont="1" applyAlignment="1" applyProtection="1">
      <alignment horizontal="justify" vertical="top"/>
      <protection/>
    </xf>
    <xf numFmtId="0" fontId="1" fillId="0" borderId="0" xfId="0" applyNumberFormat="1" applyFont="1" applyFill="1" applyBorder="1" applyAlignment="1" applyProtection="1">
      <alignment horizontal="justify" vertical="top" wrapText="1"/>
      <protection/>
    </xf>
    <xf numFmtId="0" fontId="1" fillId="0" borderId="0" xfId="64" applyFont="1" applyFill="1" applyBorder="1" applyAlignment="1" applyProtection="1">
      <alignment horizontal="justify" vertical="top"/>
      <protection/>
    </xf>
    <xf numFmtId="0" fontId="1" fillId="0" borderId="0" xfId="84" applyFont="1" applyFill="1" applyBorder="1" applyAlignment="1" applyProtection="1">
      <alignment horizontal="justify" vertical="top"/>
      <protection/>
    </xf>
    <xf numFmtId="0" fontId="1" fillId="0" borderId="10" xfId="0" applyFont="1" applyBorder="1" applyAlignment="1" applyProtection="1">
      <alignment horizontal="justify" vertical="top"/>
      <protection/>
    </xf>
    <xf numFmtId="0" fontId="1" fillId="0" borderId="0" xfId="0" applyFont="1" applyFill="1" applyBorder="1" applyAlignment="1" applyProtection="1">
      <alignment horizontal="justify" vertical="top"/>
      <protection/>
    </xf>
    <xf numFmtId="0" fontId="1" fillId="0" borderId="0" xfId="0" applyFont="1" applyFill="1" applyAlignment="1" applyProtection="1">
      <alignment horizontal="justify" vertical="top" wrapText="1"/>
      <protection/>
    </xf>
    <xf numFmtId="0" fontId="1" fillId="0" borderId="0" xfId="0" applyFont="1" applyFill="1" applyBorder="1" applyAlignment="1" applyProtection="1">
      <alignment horizontal="center" vertical="top"/>
      <protection locked="0"/>
    </xf>
    <xf numFmtId="0" fontId="1" fillId="0" borderId="0" xfId="0" applyFont="1" applyFill="1" applyBorder="1" applyAlignment="1" applyProtection="1">
      <alignment horizontal="justify" vertical="top"/>
      <protection locked="0"/>
    </xf>
    <xf numFmtId="4" fontId="1" fillId="0" borderId="0" xfId="0" applyNumberFormat="1" applyFont="1" applyFill="1" applyBorder="1" applyAlignment="1" applyProtection="1">
      <alignment horizontal="right"/>
      <protection locked="0"/>
    </xf>
    <xf numFmtId="4" fontId="1" fillId="0" borderId="0" xfId="0" applyNumberFormat="1" applyFont="1" applyFill="1" applyBorder="1" applyAlignment="1" applyProtection="1">
      <alignment horizontal="center"/>
      <protection/>
    </xf>
    <xf numFmtId="1" fontId="1" fillId="0" borderId="0" xfId="0" applyNumberFormat="1" applyFont="1" applyFill="1" applyBorder="1" applyAlignment="1" applyProtection="1">
      <alignment/>
      <protection/>
    </xf>
    <xf numFmtId="0" fontId="1" fillId="0" borderId="0" xfId="0" applyFont="1" applyFill="1" applyAlignment="1" applyProtection="1">
      <alignment horizontal="center"/>
      <protection/>
    </xf>
    <xf numFmtId="1" fontId="1" fillId="0" borderId="0" xfId="0" applyNumberFormat="1" applyFont="1" applyFill="1" applyAlignment="1" applyProtection="1">
      <alignment/>
      <protection/>
    </xf>
    <xf numFmtId="4" fontId="1" fillId="0" borderId="0" xfId="0" applyNumberFormat="1" applyFont="1" applyFill="1" applyAlignment="1" applyProtection="1">
      <alignment horizontal="right"/>
      <protection/>
    </xf>
    <xf numFmtId="0" fontId="1" fillId="0" borderId="0" xfId="84" applyFont="1" applyFill="1" applyBorder="1" applyAlignment="1" applyProtection="1" quotePrefix="1">
      <alignment horizontal="justify" vertical="top"/>
      <protection/>
    </xf>
    <xf numFmtId="0" fontId="1" fillId="0" borderId="0" xfId="84" applyFont="1" applyFill="1" applyBorder="1" applyAlignment="1" applyProtection="1" quotePrefix="1">
      <alignment horizontal="justify" vertical="top" wrapText="1"/>
      <protection/>
    </xf>
    <xf numFmtId="0" fontId="1" fillId="0" borderId="0" xfId="84" applyFont="1" applyFill="1" applyBorder="1" applyAlignment="1" applyProtection="1">
      <alignment horizontal="justify" vertical="top" wrapText="1"/>
      <protection/>
    </xf>
    <xf numFmtId="0" fontId="1" fillId="0" borderId="0" xfId="47" applyFont="1" applyFill="1" applyBorder="1" applyAlignment="1" applyProtection="1">
      <alignment horizontal="justify" vertical="top" wrapText="1"/>
      <protection/>
    </xf>
    <xf numFmtId="4" fontId="1" fillId="0" borderId="0" xfId="0" applyNumberFormat="1" applyFont="1" applyFill="1" applyBorder="1" applyAlignment="1" applyProtection="1">
      <alignment horizontal="right" shrinkToFit="1"/>
      <protection/>
    </xf>
    <xf numFmtId="0" fontId="1" fillId="0" borderId="0" xfId="92" applyFont="1" applyFill="1" applyBorder="1" applyAlignment="1" applyProtection="1">
      <alignment horizontal="center"/>
      <protection/>
    </xf>
    <xf numFmtId="4" fontId="1" fillId="0" borderId="0" xfId="92" applyNumberFormat="1" applyFont="1" applyFill="1" applyBorder="1" applyAlignment="1" applyProtection="1">
      <alignment horizontal="center"/>
      <protection/>
    </xf>
    <xf numFmtId="0" fontId="1" fillId="0" borderId="0" xfId="92" applyFont="1" applyFill="1" applyBorder="1" applyAlignment="1" applyProtection="1">
      <alignment horizontal="center" vertical="center"/>
      <protection/>
    </xf>
    <xf numFmtId="4" fontId="1" fillId="0" borderId="0" xfId="92" applyNumberFormat="1" applyFont="1" applyFill="1" applyBorder="1" applyAlignment="1" applyProtection="1">
      <alignment horizontal="center" vertical="center"/>
      <protection/>
    </xf>
    <xf numFmtId="0" fontId="1" fillId="0" borderId="0" xfId="108" applyFont="1" applyFill="1" applyAlignment="1" applyProtection="1">
      <alignment horizontal="justify" vertical="top" wrapText="1"/>
      <protection/>
    </xf>
    <xf numFmtId="0" fontId="1" fillId="0" borderId="0" xfId="108" applyFont="1" applyFill="1" applyAlignment="1" applyProtection="1">
      <alignment horizontal="center" wrapText="1"/>
      <protection/>
    </xf>
    <xf numFmtId="4" fontId="1" fillId="0" borderId="0" xfId="104" applyNumberFormat="1" applyFont="1" applyFill="1" applyBorder="1" applyAlignment="1" applyProtection="1">
      <alignment horizontal="center"/>
      <protection/>
    </xf>
    <xf numFmtId="4" fontId="1" fillId="0" borderId="0" xfId="108" applyNumberFormat="1" applyFont="1" applyFill="1" applyProtection="1">
      <alignment/>
      <protection/>
    </xf>
    <xf numFmtId="0" fontId="1" fillId="0" borderId="0" xfId="0" applyFont="1" applyFill="1" applyAlignment="1" applyProtection="1">
      <alignment horizontal="justify" vertical="top"/>
      <protection/>
    </xf>
    <xf numFmtId="0" fontId="1" fillId="0" borderId="0" xfId="0" applyFont="1" applyFill="1" applyAlignment="1" applyProtection="1">
      <alignment/>
      <protection/>
    </xf>
    <xf numFmtId="0" fontId="1" fillId="0" borderId="13" xfId="0" applyFont="1" applyFill="1" applyBorder="1" applyAlignment="1" applyProtection="1">
      <alignment horizontal="justify" vertical="top"/>
      <protection/>
    </xf>
    <xf numFmtId="4" fontId="1" fillId="0" borderId="13" xfId="0" applyNumberFormat="1" applyFont="1" applyFill="1" applyBorder="1" applyAlignment="1" applyProtection="1">
      <alignment horizontal="right"/>
      <protection/>
    </xf>
    <xf numFmtId="0" fontId="1" fillId="0" borderId="0" xfId="108" applyFont="1" applyFill="1" applyAlignment="1" applyProtection="1">
      <alignment horizontal="justify" vertical="top"/>
      <protection/>
    </xf>
    <xf numFmtId="0" fontId="1" fillId="0" borderId="0" xfId="108" applyFont="1" applyFill="1" applyAlignment="1" applyProtection="1">
      <alignment horizontal="center"/>
      <protection/>
    </xf>
    <xf numFmtId="0" fontId="1" fillId="0" borderId="14" xfId="0" applyFont="1" applyFill="1" applyBorder="1" applyAlignment="1" applyProtection="1">
      <alignment horizontal="justify" vertical="top"/>
      <protection/>
    </xf>
    <xf numFmtId="0" fontId="1" fillId="0" borderId="14" xfId="0" applyFont="1" applyFill="1" applyBorder="1" applyAlignment="1" applyProtection="1">
      <alignment horizontal="center"/>
      <protection/>
    </xf>
    <xf numFmtId="4" fontId="1" fillId="0" borderId="15" xfId="0" applyNumberFormat="1" applyFont="1" applyFill="1" applyBorder="1" applyAlignment="1" applyProtection="1">
      <alignment horizontal="right"/>
      <protection/>
    </xf>
    <xf numFmtId="4" fontId="1" fillId="0" borderId="16" xfId="0" applyNumberFormat="1" applyFont="1" applyFill="1" applyBorder="1" applyAlignment="1" applyProtection="1">
      <alignment horizontal="right"/>
      <protection/>
    </xf>
    <xf numFmtId="0" fontId="1" fillId="0" borderId="0" xfId="0" applyFont="1" applyAlignment="1" applyProtection="1">
      <alignment/>
      <protection/>
    </xf>
    <xf numFmtId="1" fontId="1" fillId="0" borderId="0" xfId="0" applyNumberFormat="1" applyFont="1" applyFill="1" applyBorder="1" applyAlignment="1" applyProtection="1">
      <alignment horizontal="center" vertical="center" wrapText="1"/>
      <protection/>
    </xf>
    <xf numFmtId="0" fontId="1" fillId="0" borderId="13" xfId="0" applyFont="1" applyBorder="1" applyAlignment="1" applyProtection="1">
      <alignment horizontal="justify" vertical="top"/>
      <protection/>
    </xf>
    <xf numFmtId="44" fontId="1" fillId="0" borderId="0" xfId="0" applyNumberFormat="1" applyFont="1" applyAlignment="1" applyProtection="1">
      <alignment horizontal="right"/>
      <protection/>
    </xf>
    <xf numFmtId="0" fontId="1" fillId="0" borderId="17" xfId="0" applyFont="1" applyBorder="1" applyAlignment="1" applyProtection="1">
      <alignment horizontal="justify" vertical="top"/>
      <protection/>
    </xf>
    <xf numFmtId="0" fontId="1" fillId="0" borderId="0" xfId="0" applyFont="1" applyAlignment="1" applyProtection="1">
      <alignment horizontal="justify" vertical="top"/>
      <protection locked="0"/>
    </xf>
    <xf numFmtId="4" fontId="1" fillId="0" borderId="0" xfId="0" applyNumberFormat="1" applyFont="1" applyAlignment="1" applyProtection="1">
      <alignment/>
      <protection locked="0"/>
    </xf>
    <xf numFmtId="0" fontId="1" fillId="0" borderId="0" xfId="0" applyFont="1" applyBorder="1" applyAlignment="1" applyProtection="1">
      <alignment wrapText="1"/>
      <protection locked="0"/>
    </xf>
    <xf numFmtId="0" fontId="0" fillId="0" borderId="0" xfId="0" applyAlignment="1" applyProtection="1">
      <alignment horizontal="left"/>
      <protection locked="0"/>
    </xf>
    <xf numFmtId="0" fontId="0" fillId="0" borderId="0" xfId="0" applyBorder="1" applyAlignment="1" applyProtection="1">
      <alignment horizontal="left"/>
      <protection locked="0"/>
    </xf>
    <xf numFmtId="0" fontId="20" fillId="0" borderId="0" xfId="0" applyFont="1" applyAlignment="1" applyProtection="1">
      <alignment horizontal="left"/>
      <protection locked="0"/>
    </xf>
    <xf numFmtId="0" fontId="20" fillId="0" borderId="0" xfId="0" applyFont="1" applyBorder="1" applyAlignment="1" applyProtection="1">
      <alignment horizontal="left"/>
      <protection locked="0"/>
    </xf>
    <xf numFmtId="0" fontId="0" fillId="0" borderId="0" xfId="0" applyFont="1" applyAlignment="1" applyProtection="1">
      <alignment horizontal="left"/>
      <protection locked="0"/>
    </xf>
    <xf numFmtId="0" fontId="0" fillId="0" borderId="0" xfId="0" applyFont="1" applyBorder="1" applyAlignment="1" applyProtection="1">
      <alignment horizontal="left"/>
      <protection locked="0"/>
    </xf>
    <xf numFmtId="2" fontId="17" fillId="0" borderId="0" xfId="64" applyNumberFormat="1" applyFont="1" applyFill="1" applyBorder="1" applyAlignment="1" applyProtection="1">
      <alignment horizontal="left" vertical="top" wrapText="1"/>
      <protection/>
    </xf>
    <xf numFmtId="0" fontId="0" fillId="0" borderId="0" xfId="0" applyAlignment="1" applyProtection="1">
      <alignment/>
      <protection locked="0"/>
    </xf>
    <xf numFmtId="0" fontId="0" fillId="0" borderId="0" xfId="0" applyBorder="1" applyAlignment="1" applyProtection="1">
      <alignment/>
      <protection locked="0"/>
    </xf>
    <xf numFmtId="2" fontId="17" fillId="0" borderId="0" xfId="64" applyNumberFormat="1" applyFont="1" applyFill="1" applyBorder="1" applyAlignment="1" applyProtection="1">
      <alignment horizontal="center" vertical="top"/>
      <protection/>
    </xf>
    <xf numFmtId="2" fontId="17" fillId="0" borderId="0" xfId="64" applyNumberFormat="1" applyFont="1" applyFill="1" applyBorder="1" applyAlignment="1" applyProtection="1">
      <alignment horizontal="center" vertical="top" wrapText="1"/>
      <protection/>
    </xf>
    <xf numFmtId="0" fontId="1" fillId="0" borderId="0" xfId="99" applyFont="1" applyFill="1" applyBorder="1" applyAlignment="1" applyProtection="1">
      <alignment horizontal="justify" vertical="top" wrapText="1"/>
      <protection/>
    </xf>
    <xf numFmtId="0" fontId="1" fillId="0" borderId="0" xfId="99" applyFont="1" applyFill="1" applyBorder="1" applyAlignment="1" applyProtection="1">
      <alignment horizontal="center" wrapText="1"/>
      <protection/>
    </xf>
    <xf numFmtId="4" fontId="1" fillId="0" borderId="0" xfId="99" applyNumberFormat="1" applyFont="1" applyFill="1" applyBorder="1" applyAlignment="1" applyProtection="1">
      <alignment horizontal="center" wrapText="1"/>
      <protection/>
    </xf>
    <xf numFmtId="0" fontId="1" fillId="0" borderId="0" xfId="99" applyFont="1" applyFill="1" applyBorder="1" applyAlignment="1" applyProtection="1">
      <alignment horizontal="center"/>
      <protection/>
    </xf>
    <xf numFmtId="4" fontId="1" fillId="0" borderId="0" xfId="99" applyNumberFormat="1" applyFont="1" applyFill="1" applyBorder="1" applyAlignment="1" applyProtection="1">
      <alignment horizontal="center"/>
      <protection/>
    </xf>
    <xf numFmtId="0" fontId="1" fillId="0" borderId="0" xfId="99" applyFont="1" applyFill="1" applyBorder="1" applyAlignment="1" applyProtection="1">
      <alignment horizontal="center" vertical="center"/>
      <protection/>
    </xf>
    <xf numFmtId="4" fontId="1" fillId="0" borderId="0" xfId="99" applyNumberFormat="1" applyFont="1" applyFill="1" applyBorder="1" applyAlignment="1" applyProtection="1">
      <alignment horizontal="center" vertical="center"/>
      <protection/>
    </xf>
    <xf numFmtId="0" fontId="1" fillId="0" borderId="0" xfId="113" applyFont="1" applyFill="1" applyBorder="1" applyAlignment="1" applyProtection="1">
      <alignment horizontal="center"/>
      <protection/>
    </xf>
    <xf numFmtId="0" fontId="1" fillId="0" borderId="0" xfId="99" applyFont="1" applyFill="1" applyBorder="1" applyAlignment="1" applyProtection="1">
      <alignment horizontal="center" vertical="center" wrapText="1"/>
      <protection/>
    </xf>
    <xf numFmtId="4" fontId="1" fillId="0" borderId="0" xfId="99" applyNumberFormat="1" applyFont="1" applyFill="1" applyBorder="1" applyAlignment="1" applyProtection="1">
      <alignment horizontal="center" vertical="center" wrapText="1"/>
      <protection/>
    </xf>
    <xf numFmtId="0" fontId="1" fillId="0" borderId="0" xfId="113" applyFont="1" applyFill="1" applyBorder="1" applyAlignment="1" applyProtection="1">
      <alignment horizontal="center" vertical="center"/>
      <protection/>
    </xf>
    <xf numFmtId="0" fontId="23" fillId="0" borderId="0" xfId="0" applyFont="1" applyBorder="1" applyAlignment="1" applyProtection="1">
      <alignment horizontal="center"/>
      <protection locked="0"/>
    </xf>
    <xf numFmtId="0" fontId="23" fillId="0" borderId="0" xfId="0" applyFont="1" applyAlignment="1" applyProtection="1">
      <alignment horizontal="center"/>
      <protection locked="0"/>
    </xf>
    <xf numFmtId="2" fontId="17" fillId="0" borderId="18" xfId="64" applyNumberFormat="1" applyFont="1" applyFill="1" applyBorder="1" applyAlignment="1" applyProtection="1">
      <alignment horizontal="center" vertical="top"/>
      <protection/>
    </xf>
    <xf numFmtId="0" fontId="17" fillId="0" borderId="10" xfId="64" applyFont="1" applyFill="1" applyBorder="1" applyAlignment="1" applyProtection="1">
      <alignment horizontal="justify" vertical="top" wrapText="1"/>
      <protection/>
    </xf>
    <xf numFmtId="0" fontId="1" fillId="0" borderId="0" xfId="64" applyFont="1" applyFill="1" applyBorder="1" applyAlignment="1" applyProtection="1">
      <alignment horizontal="left" vertical="top" wrapText="1"/>
      <protection/>
    </xf>
    <xf numFmtId="0" fontId="1" fillId="0" borderId="0" xfId="112" applyFont="1" applyBorder="1" applyAlignment="1" applyProtection="1">
      <alignment vertical="top" wrapText="1"/>
      <protection/>
    </xf>
    <xf numFmtId="0" fontId="1" fillId="0" borderId="0" xfId="112" applyFont="1" applyFill="1" applyBorder="1" applyAlignment="1" applyProtection="1">
      <alignment vertical="top" wrapText="1"/>
      <protection/>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1" fillId="0" borderId="0" xfId="112" applyFont="1" applyFill="1" applyBorder="1" applyAlignment="1" applyProtection="1">
      <alignment vertical="top"/>
      <protection/>
    </xf>
    <xf numFmtId="49" fontId="1" fillId="0" borderId="0" xfId="0" applyNumberFormat="1" applyFont="1" applyBorder="1" applyAlignment="1" applyProtection="1">
      <alignment wrapText="1"/>
      <protection/>
    </xf>
    <xf numFmtId="49" fontId="17" fillId="0" borderId="0" xfId="0" applyNumberFormat="1" applyFont="1" applyBorder="1" applyAlignment="1" applyProtection="1">
      <alignment wrapText="1"/>
      <protection/>
    </xf>
    <xf numFmtId="0" fontId="17" fillId="0" borderId="0" xfId="64" applyFont="1" applyFill="1" applyBorder="1" applyAlignment="1" applyProtection="1">
      <alignment horizontal="justify" vertical="top" wrapText="1"/>
      <protection/>
    </xf>
    <xf numFmtId="0" fontId="17" fillId="0" borderId="0" xfId="109" applyFont="1" applyBorder="1" applyAlignment="1" applyProtection="1">
      <alignment vertical="top"/>
      <protection/>
    </xf>
    <xf numFmtId="0" fontId="1" fillId="0" borderId="0" xfId="0" applyFont="1" applyFill="1" applyBorder="1" applyAlignment="1" applyProtection="1">
      <alignment horizontal="left" vertical="top" wrapText="1"/>
      <protection/>
    </xf>
    <xf numFmtId="2" fontId="51" fillId="0" borderId="0" xfId="64" applyNumberFormat="1" applyFont="1" applyFill="1" applyBorder="1" applyAlignment="1" applyProtection="1">
      <alignment horizontal="center" vertical="top"/>
      <protection/>
    </xf>
    <xf numFmtId="0" fontId="12" fillId="0" borderId="0" xfId="0" applyFont="1" applyBorder="1" applyAlignment="1" applyProtection="1">
      <alignment/>
      <protection/>
    </xf>
    <xf numFmtId="0" fontId="16" fillId="0" borderId="0" xfId="0" applyFont="1" applyBorder="1" applyAlignment="1" applyProtection="1">
      <alignment/>
      <protection locked="0"/>
    </xf>
    <xf numFmtId="0" fontId="16" fillId="0" borderId="0" xfId="0" applyFont="1" applyAlignment="1" applyProtection="1">
      <alignment/>
      <protection locked="0"/>
    </xf>
    <xf numFmtId="4" fontId="20" fillId="0" borderId="0" xfId="0" applyNumberFormat="1" applyFont="1" applyBorder="1" applyAlignment="1" applyProtection="1">
      <alignment horizontal="right"/>
      <protection/>
    </xf>
    <xf numFmtId="0" fontId="20" fillId="0" borderId="0"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Fill="1" applyBorder="1" applyAlignment="1" applyProtection="1">
      <alignment/>
      <protection locked="0"/>
    </xf>
    <xf numFmtId="0" fontId="20" fillId="0" borderId="0" xfId="0" applyFont="1" applyFill="1" applyAlignment="1" applyProtection="1">
      <alignment/>
      <protection locked="0"/>
    </xf>
    <xf numFmtId="2" fontId="17" fillId="0" borderId="10" xfId="64" applyNumberFormat="1" applyFont="1" applyFill="1" applyBorder="1" applyAlignment="1" applyProtection="1">
      <alignment horizontal="center" vertical="top"/>
      <protection/>
    </xf>
    <xf numFmtId="0" fontId="25" fillId="0" borderId="0" xfId="0" applyFont="1" applyBorder="1" applyAlignment="1" applyProtection="1">
      <alignment horizontal="center" wrapText="1"/>
      <protection/>
    </xf>
    <xf numFmtId="2" fontId="17" fillId="0" borderId="19" xfId="64" applyNumberFormat="1" applyFont="1" applyFill="1" applyBorder="1" applyAlignment="1" applyProtection="1">
      <alignment horizontal="center" vertical="top"/>
      <protection/>
    </xf>
    <xf numFmtId="2" fontId="17" fillId="0" borderId="19" xfId="64" applyNumberFormat="1" applyFont="1" applyFill="1" applyBorder="1" applyAlignment="1" applyProtection="1">
      <alignment horizontal="left" vertical="top"/>
      <protection/>
    </xf>
    <xf numFmtId="0" fontId="0" fillId="0" borderId="10" xfId="0" applyBorder="1" applyAlignment="1" applyProtection="1">
      <alignment/>
      <protection locked="0"/>
    </xf>
    <xf numFmtId="0" fontId="1" fillId="0" borderId="0" xfId="0" applyFont="1" applyBorder="1" applyAlignment="1" applyProtection="1">
      <alignment wrapText="1"/>
      <protection/>
    </xf>
    <xf numFmtId="0" fontId="1" fillId="0" borderId="0" xfId="0" applyFont="1" applyFill="1" applyBorder="1" applyAlignment="1" applyProtection="1">
      <alignment vertical="top" wrapText="1"/>
      <protection/>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1" fillId="0" borderId="0" xfId="0" applyFont="1" applyBorder="1" applyAlignment="1" applyProtection="1">
      <alignment vertical="top" wrapText="1"/>
      <protection/>
    </xf>
    <xf numFmtId="0" fontId="9" fillId="0" borderId="0" xfId="0" applyFont="1" applyBorder="1" applyAlignment="1" applyProtection="1">
      <alignment horizontal="left" vertical="top" wrapText="1"/>
      <protection/>
    </xf>
    <xf numFmtId="0" fontId="17" fillId="0" borderId="0" xfId="0" applyFont="1" applyBorder="1" applyAlignment="1" applyProtection="1">
      <alignment wrapText="1"/>
      <protection/>
    </xf>
    <xf numFmtId="0" fontId="1" fillId="0" borderId="0" xfId="0" applyFont="1" applyBorder="1" applyAlignment="1" applyProtection="1" quotePrefix="1">
      <alignment wrapText="1"/>
      <protection/>
    </xf>
    <xf numFmtId="0" fontId="21" fillId="0" borderId="0" xfId="0" applyFont="1" applyBorder="1" applyAlignment="1" applyProtection="1">
      <alignment horizontal="left" vertical="top" wrapText="1"/>
      <protection/>
    </xf>
    <xf numFmtId="0" fontId="1" fillId="0" borderId="0" xfId="0" applyFont="1" applyBorder="1" applyAlignment="1" applyProtection="1" quotePrefix="1">
      <alignment vertical="top" wrapText="1"/>
      <protection/>
    </xf>
    <xf numFmtId="0" fontId="25" fillId="0" borderId="0" xfId="0" applyFont="1" applyBorder="1" applyAlignment="1" applyProtection="1">
      <alignment wrapText="1"/>
      <protection/>
    </xf>
    <xf numFmtId="0" fontId="0" fillId="0" borderId="0" xfId="0" applyFont="1" applyBorder="1" applyAlignment="1" applyProtection="1">
      <alignment/>
      <protection locked="0"/>
    </xf>
    <xf numFmtId="0" fontId="0" fillId="0" borderId="0" xfId="0" applyFont="1" applyAlignment="1" applyProtection="1">
      <alignment/>
      <protection locked="0"/>
    </xf>
    <xf numFmtId="0" fontId="1" fillId="0" borderId="0" xfId="0" applyNumberFormat="1" applyFont="1" applyBorder="1" applyAlignment="1" applyProtection="1">
      <alignment wrapText="1"/>
      <protection/>
    </xf>
    <xf numFmtId="0" fontId="1" fillId="0" borderId="0" xfId="0" applyFont="1" applyFill="1" applyBorder="1" applyAlignment="1" applyProtection="1" quotePrefix="1">
      <alignment wrapText="1"/>
      <protection/>
    </xf>
    <xf numFmtId="0" fontId="10" fillId="0" borderId="0" xfId="0" applyFont="1" applyBorder="1" applyAlignment="1" applyProtection="1">
      <alignment wrapText="1"/>
      <protection/>
    </xf>
    <xf numFmtId="0" fontId="1" fillId="0" borderId="0" xfId="0" applyFont="1" applyFill="1" applyBorder="1" applyAlignment="1" applyProtection="1">
      <alignment wrapText="1"/>
      <protection/>
    </xf>
    <xf numFmtId="4" fontId="1" fillId="0" borderId="0" xfId="64" applyNumberFormat="1" applyFont="1" applyFill="1" applyBorder="1" applyAlignment="1" applyProtection="1">
      <alignment horizontal="right" vertical="top"/>
      <protection/>
    </xf>
    <xf numFmtId="0" fontId="0" fillId="0" borderId="0" xfId="0" applyBorder="1" applyAlignment="1" applyProtection="1">
      <alignment vertical="top"/>
      <protection locked="0"/>
    </xf>
    <xf numFmtId="0" fontId="0" fillId="0" borderId="0" xfId="0" applyAlignment="1" applyProtection="1">
      <alignment vertical="top"/>
      <protection locked="0"/>
    </xf>
    <xf numFmtId="0" fontId="20" fillId="0" borderId="0" xfId="0" applyFont="1" applyFill="1" applyBorder="1" applyAlignment="1" applyProtection="1">
      <alignment/>
      <protection locked="0"/>
    </xf>
    <xf numFmtId="0" fontId="20" fillId="0" borderId="0" xfId="0" applyFont="1" applyFill="1" applyAlignment="1" applyProtection="1">
      <alignment/>
      <protection locked="0"/>
    </xf>
    <xf numFmtId="0" fontId="1" fillId="0" borderId="0" xfId="0" applyFont="1" applyBorder="1" applyAlignment="1" applyProtection="1">
      <alignment horizontal="left" vertical="top" wrapText="1"/>
      <protection/>
    </xf>
    <xf numFmtId="0" fontId="17" fillId="0" borderId="0" xfId="0" applyFont="1" applyBorder="1" applyAlignment="1" applyProtection="1">
      <alignment horizontal="left" vertical="top" wrapText="1"/>
      <protection/>
    </xf>
    <xf numFmtId="0" fontId="1" fillId="0" borderId="0" xfId="0" applyFont="1" applyBorder="1" applyAlignment="1" applyProtection="1" quotePrefix="1">
      <alignment horizontal="left" vertical="top" wrapText="1"/>
      <protection/>
    </xf>
    <xf numFmtId="0" fontId="25" fillId="0" borderId="0" xfId="0" applyFont="1" applyBorder="1" applyAlignment="1" applyProtection="1">
      <alignment horizontal="left" vertical="top" wrapText="1"/>
      <protection/>
    </xf>
    <xf numFmtId="0" fontId="0" fillId="0" borderId="0" xfId="0" applyFont="1" applyFill="1" applyBorder="1" applyAlignment="1" applyProtection="1">
      <alignment vertical="top"/>
      <protection locked="0"/>
    </xf>
    <xf numFmtId="0" fontId="0" fillId="0" borderId="0" xfId="0" applyFont="1" applyFill="1" applyAlignment="1" applyProtection="1">
      <alignment vertical="top"/>
      <protection locked="0"/>
    </xf>
    <xf numFmtId="0" fontId="1" fillId="0" borderId="0" xfId="0" applyNumberFormat="1" applyFont="1" applyBorder="1" applyAlignment="1" applyProtection="1" quotePrefix="1">
      <alignment wrapText="1"/>
      <protection/>
    </xf>
    <xf numFmtId="49" fontId="1" fillId="0" borderId="0" xfId="0" applyNumberFormat="1" applyFont="1" applyFill="1" applyBorder="1" applyAlignment="1" applyProtection="1">
      <alignment wrapText="1"/>
      <protection/>
    </xf>
    <xf numFmtId="49" fontId="17" fillId="0" borderId="0" xfId="0" applyNumberFormat="1" applyFont="1" applyBorder="1" applyAlignment="1" applyProtection="1">
      <alignment horizontal="center" vertical="top" wrapText="1"/>
      <protection/>
    </xf>
    <xf numFmtId="49" fontId="1" fillId="0" borderId="0" xfId="0" applyNumberFormat="1" applyFont="1" applyFill="1" applyBorder="1" applyAlignment="1" applyProtection="1">
      <alignment horizontal="left" vertical="top" wrapText="1"/>
      <protection/>
    </xf>
    <xf numFmtId="49" fontId="17" fillId="0" borderId="0" xfId="0" applyNumberFormat="1" applyFont="1" applyFill="1" applyBorder="1" applyAlignment="1" applyProtection="1">
      <alignment horizontal="center" vertical="top" wrapText="1"/>
      <protection/>
    </xf>
    <xf numFmtId="0" fontId="17" fillId="0" borderId="0" xfId="0" applyFont="1" applyFill="1" applyBorder="1" applyAlignment="1" applyProtection="1">
      <alignment horizontal="center" vertical="top" wrapText="1"/>
      <protection/>
    </xf>
    <xf numFmtId="0" fontId="1" fillId="0" borderId="0" xfId="0" applyFont="1" applyFill="1" applyBorder="1" applyAlignment="1" applyProtection="1">
      <alignment horizontal="left" vertical="center" wrapText="1"/>
      <protection locked="0"/>
    </xf>
    <xf numFmtId="0" fontId="1" fillId="0" borderId="0" xfId="0" applyFont="1" applyFill="1" applyAlignment="1" applyProtection="1">
      <alignment horizontal="left" vertical="center" wrapText="1"/>
      <protection locked="0"/>
    </xf>
    <xf numFmtId="0" fontId="23" fillId="0" borderId="0" xfId="0" applyFont="1" applyFill="1" applyBorder="1" applyAlignment="1" applyProtection="1">
      <alignment/>
      <protection locked="0"/>
    </xf>
    <xf numFmtId="0" fontId="23" fillId="0" borderId="0" xfId="0" applyFont="1" applyFill="1" applyAlignment="1" applyProtection="1">
      <alignment/>
      <protection locked="0"/>
    </xf>
    <xf numFmtId="0" fontId="1" fillId="0" borderId="0" xfId="106" applyNumberFormat="1" applyFont="1" applyBorder="1" applyAlignment="1" applyProtection="1">
      <alignment horizontal="left" vertical="top" wrapText="1"/>
      <protection/>
    </xf>
    <xf numFmtId="49" fontId="1" fillId="0" borderId="0" xfId="0" applyNumberFormat="1" applyFont="1" applyBorder="1" applyAlignment="1" applyProtection="1" quotePrefix="1">
      <alignment horizontal="left" vertical="top" wrapText="1"/>
      <protection/>
    </xf>
    <xf numFmtId="0" fontId="10" fillId="0" borderId="0" xfId="0" applyFont="1" applyFill="1" applyBorder="1" applyAlignment="1" applyProtection="1">
      <alignment wrapText="1"/>
      <protection/>
    </xf>
    <xf numFmtId="0" fontId="1" fillId="0" borderId="0" xfId="0" applyFont="1" applyFill="1" applyBorder="1" applyAlignment="1" applyProtection="1" quotePrefix="1">
      <alignment horizontal="left" vertical="top" wrapText="1"/>
      <protection/>
    </xf>
    <xf numFmtId="0" fontId="1" fillId="0" borderId="0" xfId="106" applyFont="1" applyFill="1" applyBorder="1" applyAlignment="1" applyProtection="1">
      <alignment horizontal="left" vertical="top" wrapText="1"/>
      <protection/>
    </xf>
    <xf numFmtId="0" fontId="1" fillId="0" borderId="0" xfId="0" applyFont="1" applyBorder="1" applyAlignment="1" applyProtection="1">
      <alignment horizontal="left" vertical="top"/>
      <protection/>
    </xf>
    <xf numFmtId="0" fontId="17" fillId="0" borderId="0" xfId="58" applyFont="1" applyFill="1" applyBorder="1" applyAlignment="1" applyProtection="1">
      <alignment horizontal="center" vertical="top" wrapText="1"/>
      <protection/>
    </xf>
    <xf numFmtId="0" fontId="17" fillId="0" borderId="0" xfId="58" applyFont="1" applyBorder="1" applyAlignment="1" applyProtection="1">
      <alignment horizontal="center" vertical="top" wrapText="1"/>
      <protection/>
    </xf>
    <xf numFmtId="0" fontId="25" fillId="0" borderId="0" xfId="58" applyFont="1" applyBorder="1" applyAlignment="1" applyProtection="1">
      <alignment horizontal="center" vertical="top" wrapText="1"/>
      <protection/>
    </xf>
    <xf numFmtId="2" fontId="17" fillId="0" borderId="0" xfId="112" applyNumberFormat="1" applyFont="1" applyBorder="1" applyAlignment="1" applyProtection="1">
      <alignment horizontal="center" vertical="top"/>
      <protection/>
    </xf>
    <xf numFmtId="4" fontId="1" fillId="0" borderId="0" xfId="0" applyNumberFormat="1" applyFont="1" applyBorder="1" applyAlignment="1" applyProtection="1">
      <alignment horizontal="right" wrapText="1"/>
      <protection/>
    </xf>
    <xf numFmtId="2" fontId="17" fillId="0" borderId="0" xfId="112" applyNumberFormat="1" applyFont="1" applyFill="1" applyBorder="1" applyAlignment="1" applyProtection="1">
      <alignment horizontal="center" vertical="top"/>
      <protection/>
    </xf>
    <xf numFmtId="4" fontId="1" fillId="0" borderId="0" xfId="0" applyNumberFormat="1" applyFont="1" applyFill="1" applyBorder="1" applyAlignment="1" applyProtection="1">
      <alignment horizontal="right" wrapText="1"/>
      <protection/>
    </xf>
    <xf numFmtId="2" fontId="1" fillId="0" borderId="0" xfId="0" applyNumberFormat="1" applyFont="1" applyFill="1" applyBorder="1" applyAlignment="1" applyProtection="1">
      <alignment horizontal="center" wrapText="1"/>
      <protection locked="0"/>
    </xf>
    <xf numFmtId="0" fontId="1" fillId="0" borderId="0" xfId="0" applyNumberFormat="1" applyFont="1" applyFill="1" applyBorder="1" applyAlignment="1" applyProtection="1">
      <alignment vertical="top" wrapText="1"/>
      <protection/>
    </xf>
    <xf numFmtId="2" fontId="1" fillId="0" borderId="0" xfId="0" applyNumberFormat="1" applyFont="1" applyFill="1" applyBorder="1" applyAlignment="1" applyProtection="1">
      <alignment horizontal="center" vertical="top" wrapText="1"/>
      <protection locked="0"/>
    </xf>
    <xf numFmtId="0" fontId="1" fillId="0" borderId="0" xfId="0" applyNumberFormat="1" applyFont="1" applyFill="1" applyBorder="1" applyAlignment="1" applyProtection="1">
      <alignment vertical="center"/>
      <protection/>
    </xf>
    <xf numFmtId="2" fontId="1" fillId="0" borderId="0" xfId="0" applyNumberFormat="1" applyFont="1" applyFill="1" applyBorder="1" applyAlignment="1" applyProtection="1">
      <alignment horizontal="center" vertical="center" wrapText="1"/>
      <protection locked="0"/>
    </xf>
    <xf numFmtId="0" fontId="1" fillId="0" borderId="0" xfId="64" applyFont="1" applyFill="1" applyBorder="1" applyAlignment="1" applyProtection="1">
      <alignment vertical="center"/>
      <protection/>
    </xf>
    <xf numFmtId="0" fontId="1" fillId="0" borderId="0" xfId="100" applyFont="1" applyFill="1" applyBorder="1" applyAlignment="1" applyProtection="1">
      <alignment vertical="top" wrapText="1"/>
      <protection/>
    </xf>
    <xf numFmtId="0" fontId="1" fillId="0" borderId="0" xfId="92" applyFont="1" applyFill="1" applyBorder="1" applyAlignment="1" applyProtection="1">
      <alignment vertical="center"/>
      <protection/>
    </xf>
    <xf numFmtId="0" fontId="1" fillId="0" borderId="0" xfId="101" applyFont="1" applyFill="1" applyBorder="1" applyProtection="1">
      <alignment/>
      <protection/>
    </xf>
    <xf numFmtId="0" fontId="10" fillId="0" borderId="0" xfId="102" applyFont="1" applyFill="1" applyBorder="1" applyProtection="1">
      <alignment/>
      <protection/>
    </xf>
    <xf numFmtId="0" fontId="1" fillId="0" borderId="0" xfId="103" applyFont="1" applyFill="1" applyBorder="1" applyProtection="1">
      <alignment/>
      <protection/>
    </xf>
    <xf numFmtId="0" fontId="1" fillId="0" borderId="0" xfId="58" applyFont="1" applyFill="1" applyBorder="1" applyProtection="1">
      <alignment/>
      <protection/>
    </xf>
    <xf numFmtId="0" fontId="1" fillId="0" borderId="0" xfId="59" applyFont="1" applyFill="1" applyBorder="1" applyProtection="1">
      <alignment/>
      <protection/>
    </xf>
    <xf numFmtId="0" fontId="1" fillId="0" borderId="0" xfId="60" applyFont="1" applyFill="1" applyBorder="1" applyProtection="1">
      <alignment/>
      <protection/>
    </xf>
    <xf numFmtId="0" fontId="1" fillId="0" borderId="0" xfId="61" applyFont="1" applyFill="1" applyBorder="1" applyAlignment="1" applyProtection="1">
      <alignment vertical="center"/>
      <protection/>
    </xf>
    <xf numFmtId="0" fontId="1" fillId="0" borderId="0" xfId="62" applyFont="1" applyFill="1" applyBorder="1" applyAlignment="1" applyProtection="1">
      <alignment vertical="top" wrapText="1"/>
      <protection/>
    </xf>
    <xf numFmtId="0" fontId="1" fillId="0" borderId="0" xfId="63" applyFont="1" applyFill="1" applyBorder="1" applyAlignment="1" applyProtection="1">
      <alignment vertical="top"/>
      <protection/>
    </xf>
    <xf numFmtId="0" fontId="1" fillId="0" borderId="0" xfId="81" applyFont="1" applyFill="1" applyBorder="1" applyAlignment="1" applyProtection="1">
      <alignment vertical="top"/>
      <protection/>
    </xf>
    <xf numFmtId="0" fontId="1" fillId="0" borderId="0" xfId="82" applyFont="1" applyFill="1" applyBorder="1" applyAlignment="1" applyProtection="1">
      <alignment vertical="top"/>
      <protection/>
    </xf>
    <xf numFmtId="0" fontId="1" fillId="0" borderId="0" xfId="83" applyFont="1" applyFill="1" applyBorder="1" applyProtection="1">
      <alignment/>
      <protection/>
    </xf>
    <xf numFmtId="0" fontId="10" fillId="0" borderId="0" xfId="112" applyFont="1" applyBorder="1" applyAlignment="1" applyProtection="1">
      <alignment horizontal="justify" vertical="center" wrapText="1"/>
      <protection/>
    </xf>
    <xf numFmtId="2" fontId="17" fillId="0" borderId="11" xfId="64" applyNumberFormat="1" applyFont="1" applyFill="1" applyBorder="1" applyAlignment="1" applyProtection="1">
      <alignment horizontal="left" vertical="top"/>
      <protection/>
    </xf>
    <xf numFmtId="0" fontId="25" fillId="0" borderId="0" xfId="0" applyFont="1" applyFill="1" applyBorder="1" applyAlignment="1" applyProtection="1">
      <alignment horizontal="center" wrapText="1"/>
      <protection/>
    </xf>
    <xf numFmtId="0" fontId="25" fillId="0" borderId="0" xfId="0" applyFont="1" applyFill="1" applyBorder="1" applyAlignment="1" applyProtection="1">
      <alignment wrapText="1"/>
      <protection/>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25" fillId="0" borderId="20" xfId="0" applyFont="1" applyBorder="1" applyAlignment="1" applyProtection="1">
      <alignment wrapText="1"/>
      <protection/>
    </xf>
    <xf numFmtId="0" fontId="17" fillId="0" borderId="0" xfId="0" applyFont="1" applyFill="1" applyBorder="1" applyAlignment="1" applyProtection="1">
      <alignment wrapText="1"/>
      <protection/>
    </xf>
    <xf numFmtId="0" fontId="1" fillId="0" borderId="0" xfId="106" applyFont="1" applyBorder="1" applyAlignment="1" applyProtection="1">
      <alignment horizontal="left" vertical="top" wrapText="1"/>
      <protection/>
    </xf>
    <xf numFmtId="0" fontId="17" fillId="0" borderId="0" xfId="0" applyNumberFormat="1" applyFont="1" applyBorder="1" applyAlignment="1" applyProtection="1">
      <alignment horizontal="center" wrapText="1"/>
      <protection/>
    </xf>
    <xf numFmtId="2" fontId="17" fillId="0" borderId="21" xfId="64" applyNumberFormat="1" applyFont="1" applyFill="1" applyBorder="1" applyAlignment="1" applyProtection="1">
      <alignment horizontal="center" vertical="top"/>
      <protection/>
    </xf>
    <xf numFmtId="0" fontId="17" fillId="0" borderId="22" xfId="0" applyFont="1" applyBorder="1" applyAlignment="1" applyProtection="1">
      <alignment wrapText="1"/>
      <protection/>
    </xf>
    <xf numFmtId="0" fontId="1" fillId="0" borderId="0" xfId="0" applyFont="1" applyBorder="1" applyAlignment="1" applyProtection="1">
      <alignment horizontal="left" wrapText="1"/>
      <protection/>
    </xf>
    <xf numFmtId="1" fontId="17" fillId="0" borderId="0" xfId="0" applyNumberFormat="1" applyFont="1" applyBorder="1" applyAlignment="1" applyProtection="1">
      <alignment horizontal="center"/>
      <protection/>
    </xf>
    <xf numFmtId="0" fontId="1" fillId="0" borderId="0" xfId="0" applyFont="1" applyBorder="1" applyAlignment="1" applyProtection="1" quotePrefix="1">
      <alignment horizontal="left" wrapText="1"/>
      <protection/>
    </xf>
    <xf numFmtId="0" fontId="1" fillId="0" borderId="0" xfId="0" applyFont="1" applyBorder="1" applyAlignment="1" applyProtection="1" quotePrefix="1">
      <alignment horizontal="left" vertical="top"/>
      <protection/>
    </xf>
    <xf numFmtId="0" fontId="1" fillId="0" borderId="0" xfId="0" applyFont="1" applyBorder="1" applyAlignment="1" applyProtection="1" quotePrefix="1">
      <alignment horizontal="left"/>
      <protection/>
    </xf>
    <xf numFmtId="0" fontId="25" fillId="0" borderId="0" xfId="0" applyFont="1" applyBorder="1" applyAlignment="1" applyProtection="1">
      <alignment horizontal="center" vertical="top" wrapText="1"/>
      <protection/>
    </xf>
    <xf numFmtId="164" fontId="25" fillId="0" borderId="0" xfId="0" applyNumberFormat="1" applyFont="1" applyBorder="1" applyAlignment="1" applyProtection="1">
      <alignment horizontal="center" vertical="top"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vertical="center" wrapText="1"/>
      <protection/>
    </xf>
    <xf numFmtId="0" fontId="10" fillId="0" borderId="0" xfId="0" applyFont="1" applyBorder="1" applyAlignment="1" applyProtection="1">
      <alignment vertical="top" wrapText="1"/>
      <protection/>
    </xf>
    <xf numFmtId="0" fontId="0" fillId="0" borderId="0" xfId="0" applyFont="1" applyFill="1" applyBorder="1" applyAlignment="1" applyProtection="1">
      <alignment wrapText="1"/>
      <protection locked="0"/>
    </xf>
    <xf numFmtId="2" fontId="17" fillId="0" borderId="18" xfId="0" applyNumberFormat="1" applyFont="1" applyFill="1" applyBorder="1" applyAlignment="1" applyProtection="1">
      <alignment horizontal="center" vertical="top"/>
      <protection/>
    </xf>
    <xf numFmtId="0" fontId="17" fillId="0" borderId="11" xfId="0" applyFont="1" applyFill="1" applyBorder="1" applyAlignment="1" applyProtection="1">
      <alignment horizontal="left" vertical="top"/>
      <protection/>
    </xf>
    <xf numFmtId="2" fontId="17" fillId="0" borderId="0" xfId="0" applyNumberFormat="1" applyFont="1" applyFill="1" applyBorder="1" applyAlignment="1" applyProtection="1">
      <alignment horizontal="center" vertical="top"/>
      <protection/>
    </xf>
    <xf numFmtId="49" fontId="17" fillId="0" borderId="0" xfId="0" applyNumberFormat="1" applyFont="1" applyFill="1" applyBorder="1" applyAlignment="1" applyProtection="1">
      <alignment horizontal="left" vertical="top" wrapText="1"/>
      <protection/>
    </xf>
    <xf numFmtId="0" fontId="17" fillId="0" borderId="0" xfId="0" applyFont="1" applyFill="1" applyBorder="1" applyAlignment="1" applyProtection="1">
      <alignment horizontal="center" vertical="top"/>
      <protection/>
    </xf>
    <xf numFmtId="0" fontId="1" fillId="0" borderId="0" xfId="0" applyFont="1" applyFill="1" applyBorder="1" applyAlignment="1" applyProtection="1">
      <alignment horizontal="left" vertical="top"/>
      <protection/>
    </xf>
    <xf numFmtId="0" fontId="25" fillId="0" borderId="19" xfId="0" applyFont="1" applyBorder="1" applyAlignment="1" applyProtection="1">
      <alignment horizontal="center" wrapText="1"/>
      <protection/>
    </xf>
    <xf numFmtId="0" fontId="25" fillId="0" borderId="11" xfId="0" applyFont="1" applyBorder="1" applyAlignment="1" applyProtection="1">
      <alignment horizontal="center" wrapText="1"/>
      <protection/>
    </xf>
    <xf numFmtId="0" fontId="15" fillId="0" borderId="0" xfId="0" applyFont="1" applyBorder="1" applyAlignment="1" applyProtection="1">
      <alignment horizontal="center" wrapText="1"/>
      <protection/>
    </xf>
    <xf numFmtId="0" fontId="15" fillId="0" borderId="0" xfId="0" applyFont="1" applyBorder="1" applyAlignment="1" applyProtection="1">
      <alignment horizontal="left" wrapText="1"/>
      <protection/>
    </xf>
    <xf numFmtId="2" fontId="17" fillId="0" borderId="0" xfId="64" applyNumberFormat="1" applyFont="1" applyFill="1" applyBorder="1" applyAlignment="1" applyProtection="1">
      <alignment horizontal="left" vertical="top"/>
      <protection/>
    </xf>
    <xf numFmtId="4" fontId="17" fillId="0" borderId="0" xfId="64" applyNumberFormat="1" applyFont="1" applyBorder="1" applyAlignment="1" applyProtection="1">
      <alignment horizontal="right"/>
      <protection/>
    </xf>
    <xf numFmtId="2" fontId="17" fillId="0" borderId="0" xfId="0" applyNumberFormat="1" applyFont="1" applyFill="1" applyBorder="1" applyAlignment="1" applyProtection="1">
      <alignment horizontal="left" vertical="top"/>
      <protection/>
    </xf>
    <xf numFmtId="0" fontId="17" fillId="0" borderId="0" xfId="0" applyFont="1" applyFill="1" applyBorder="1" applyAlignment="1" applyProtection="1">
      <alignment horizontal="left" vertical="top"/>
      <protection/>
    </xf>
    <xf numFmtId="0" fontId="25" fillId="0" borderId="19" xfId="0" applyFont="1" applyBorder="1" applyAlignment="1" applyProtection="1">
      <alignment horizontal="left" wrapText="1"/>
      <protection/>
    </xf>
    <xf numFmtId="0" fontId="26" fillId="0" borderId="0" xfId="0" applyFont="1" applyAlignment="1" applyProtection="1">
      <alignment/>
      <protection locked="0"/>
    </xf>
    <xf numFmtId="0" fontId="19" fillId="0" borderId="0" xfId="0" applyFont="1" applyAlignment="1" applyProtection="1">
      <alignment/>
      <protection locked="0"/>
    </xf>
    <xf numFmtId="0" fontId="1" fillId="0" borderId="0" xfId="0" applyFont="1" applyAlignment="1" applyProtection="1">
      <alignment horizontal="left" vertical="center" wrapText="1"/>
      <protection locked="0"/>
    </xf>
    <xf numFmtId="0" fontId="29" fillId="0" borderId="21" xfId="0" applyFont="1" applyBorder="1" applyAlignment="1" applyProtection="1">
      <alignment horizontal="center" vertical="top" wrapText="1"/>
      <protection/>
    </xf>
    <xf numFmtId="0" fontId="20" fillId="0" borderId="21" xfId="0" applyFont="1" applyBorder="1" applyAlignment="1" applyProtection="1">
      <alignment vertical="top" wrapText="1"/>
      <protection/>
    </xf>
    <xf numFmtId="1" fontId="29" fillId="0" borderId="21" xfId="0" applyNumberFormat="1" applyFont="1" applyBorder="1" applyAlignment="1" applyProtection="1">
      <alignment horizontal="center" wrapText="1"/>
      <protection/>
    </xf>
    <xf numFmtId="2" fontId="29" fillId="0" borderId="21" xfId="0" applyNumberFormat="1" applyFont="1" applyBorder="1" applyAlignment="1" applyProtection="1">
      <alignment horizontal="right" wrapText="1"/>
      <protection/>
    </xf>
    <xf numFmtId="0" fontId="29" fillId="0" borderId="0" xfId="0" applyFont="1" applyAlignment="1" applyProtection="1">
      <alignment horizontal="left" vertical="center" wrapText="1"/>
      <protection locked="0"/>
    </xf>
    <xf numFmtId="0" fontId="29" fillId="0" borderId="21" xfId="111" applyFont="1" applyBorder="1" applyAlignment="1" applyProtection="1">
      <alignment horizontal="justify" vertical="top"/>
      <protection/>
    </xf>
    <xf numFmtId="0" fontId="29" fillId="0" borderId="21" xfId="0" applyFont="1" applyBorder="1" applyAlignment="1" applyProtection="1">
      <alignment horizontal="center" wrapText="1"/>
      <protection/>
    </xf>
    <xf numFmtId="0" fontId="20" fillId="0" borderId="21" xfId="111" applyFont="1" applyFill="1" applyBorder="1" applyAlignment="1" applyProtection="1">
      <alignment horizontal="left" vertical="top" wrapText="1"/>
      <protection/>
    </xf>
    <xf numFmtId="0" fontId="20" fillId="0" borderId="21" xfId="111" applyFont="1" applyFill="1" applyBorder="1" applyAlignment="1" applyProtection="1">
      <alignment horizontal="justify" vertical="top" wrapText="1"/>
      <protection/>
    </xf>
    <xf numFmtId="0" fontId="29" fillId="0" borderId="21" xfId="0" applyFont="1" applyFill="1" applyBorder="1" applyAlignment="1" applyProtection="1">
      <alignment horizontal="center" vertical="top" wrapText="1"/>
      <protection/>
    </xf>
    <xf numFmtId="0" fontId="20" fillId="0" borderId="21" xfId="0" applyFont="1" applyFill="1" applyBorder="1" applyAlignment="1" applyProtection="1">
      <alignment vertical="top" wrapText="1"/>
      <protection/>
    </xf>
    <xf numFmtId="1" fontId="29" fillId="0" borderId="21" xfId="0" applyNumberFormat="1" applyFont="1" applyFill="1" applyBorder="1" applyAlignment="1" applyProtection="1">
      <alignment horizontal="center" wrapText="1"/>
      <protection/>
    </xf>
    <xf numFmtId="2" fontId="29" fillId="0" borderId="21" xfId="0" applyNumberFormat="1" applyFont="1" applyFill="1" applyBorder="1" applyAlignment="1" applyProtection="1">
      <alignment horizontal="right" wrapText="1"/>
      <protection/>
    </xf>
    <xf numFmtId="0" fontId="29" fillId="0" borderId="0" xfId="0" applyFont="1" applyFill="1" applyAlignment="1" applyProtection="1">
      <alignment horizontal="left" vertical="center" wrapText="1"/>
      <protection locked="0"/>
    </xf>
    <xf numFmtId="0" fontId="20" fillId="0" borderId="21" xfId="111" applyFont="1" applyBorder="1" applyAlignment="1" applyProtection="1" quotePrefix="1">
      <alignment horizontal="justify" vertical="top" wrapText="1"/>
      <protection/>
    </xf>
    <xf numFmtId="0" fontId="20" fillId="0" borderId="21" xfId="111" applyFont="1" applyFill="1" applyBorder="1" applyAlignment="1" applyProtection="1" quotePrefix="1">
      <alignment horizontal="justify" vertical="top"/>
      <protection/>
    </xf>
    <xf numFmtId="0" fontId="29" fillId="0" borderId="21" xfId="111" applyFont="1" applyFill="1" applyBorder="1" applyAlignment="1" applyProtection="1">
      <alignment horizontal="center"/>
      <protection/>
    </xf>
    <xf numFmtId="1" fontId="29" fillId="0" borderId="21" xfId="111" applyNumberFormat="1" applyFont="1" applyFill="1" applyBorder="1" applyAlignment="1" applyProtection="1">
      <alignment horizontal="center"/>
      <protection/>
    </xf>
    <xf numFmtId="0" fontId="20" fillId="0" borderId="21" xfId="111" applyFont="1" applyFill="1" applyBorder="1" applyAlignment="1" applyProtection="1" quotePrefix="1">
      <alignment horizontal="justify" vertical="top" wrapText="1"/>
      <protection/>
    </xf>
    <xf numFmtId="0" fontId="29" fillId="0" borderId="21" xfId="111" applyFont="1" applyBorder="1" applyAlignment="1" applyProtection="1">
      <alignment horizontal="center"/>
      <protection/>
    </xf>
    <xf numFmtId="1" fontId="29" fillId="0" borderId="21" xfId="111" applyNumberFormat="1" applyFont="1" applyBorder="1" applyAlignment="1" applyProtection="1">
      <alignment horizontal="center"/>
      <protection/>
    </xf>
    <xf numFmtId="2" fontId="29" fillId="0" borderId="21" xfId="115" applyNumberFormat="1" applyFont="1" applyFill="1" applyBorder="1" applyAlignment="1" applyProtection="1">
      <alignment horizontal="center" vertical="top"/>
      <protection/>
    </xf>
    <xf numFmtId="0" fontId="20" fillId="0" borderId="21" xfId="111" applyFont="1" applyFill="1" applyBorder="1" applyAlignment="1" applyProtection="1" quotePrefix="1">
      <alignment horizontal="justify" vertical="top" wrapText="1"/>
      <protection/>
    </xf>
    <xf numFmtId="0" fontId="20" fillId="0" borderId="21" xfId="111" applyFont="1" applyFill="1" applyBorder="1" applyAlignment="1" applyProtection="1" quotePrefix="1">
      <alignment horizontal="justify" vertical="top"/>
      <protection/>
    </xf>
    <xf numFmtId="0" fontId="20" fillId="0" borderId="21" xfId="111" applyFont="1" applyBorder="1" applyAlignment="1" applyProtection="1">
      <alignment horizontal="justify" vertical="top"/>
      <protection/>
    </xf>
    <xf numFmtId="2" fontId="29" fillId="0" borderId="21" xfId="111" applyNumberFormat="1" applyFont="1" applyFill="1" applyBorder="1" applyAlignment="1" applyProtection="1">
      <alignment horizontal="center" vertical="top"/>
      <protection/>
    </xf>
    <xf numFmtId="0" fontId="20" fillId="0" borderId="21" xfId="111" applyFont="1" applyFill="1" applyBorder="1" applyAlignment="1" applyProtection="1">
      <alignment horizontal="left" vertical="top" wrapText="1"/>
      <protection/>
    </xf>
    <xf numFmtId="0" fontId="20" fillId="0" borderId="21" xfId="115" applyFont="1" applyBorder="1" applyAlignment="1" applyProtection="1" quotePrefix="1">
      <alignment horizontal="left" vertical="top" wrapText="1"/>
      <protection/>
    </xf>
    <xf numFmtId="0" fontId="20" fillId="0" borderId="21" xfId="115" applyFont="1" applyFill="1" applyBorder="1" applyAlignment="1" applyProtection="1" quotePrefix="1">
      <alignment horizontal="left" vertical="top" wrapText="1"/>
      <protection/>
    </xf>
    <xf numFmtId="0" fontId="20" fillId="0" borderId="21" xfId="115" applyFont="1" applyBorder="1" applyAlignment="1" applyProtection="1">
      <alignment horizontal="left" vertical="top" wrapText="1"/>
      <protection/>
    </xf>
    <xf numFmtId="0" fontId="31" fillId="0" borderId="21" xfId="115" applyFont="1" applyFill="1" applyBorder="1" applyAlignment="1" applyProtection="1">
      <alignment horizontal="left" vertical="top" wrapText="1"/>
      <protection/>
    </xf>
    <xf numFmtId="0" fontId="29" fillId="0" borderId="21" xfId="115" applyFont="1" applyFill="1" applyBorder="1" applyAlignment="1" applyProtection="1">
      <alignment horizontal="center"/>
      <protection/>
    </xf>
    <xf numFmtId="1" fontId="29" fillId="0" borderId="21" xfId="115" applyNumberFormat="1" applyFont="1" applyFill="1" applyBorder="1" applyAlignment="1" applyProtection="1">
      <alignment horizontal="center"/>
      <protection/>
    </xf>
    <xf numFmtId="0" fontId="29" fillId="0" borderId="21" xfId="115" applyFont="1" applyBorder="1" applyAlignment="1" applyProtection="1">
      <alignment horizontal="center"/>
      <protection/>
    </xf>
    <xf numFmtId="1" fontId="29" fillId="0" borderId="21" xfId="115" applyNumberFormat="1" applyFont="1" applyBorder="1" applyAlignment="1" applyProtection="1">
      <alignment horizontal="center"/>
      <protection/>
    </xf>
    <xf numFmtId="2" fontId="29" fillId="0" borderId="21" xfId="111" applyNumberFormat="1" applyFont="1" applyBorder="1" applyAlignment="1" applyProtection="1">
      <alignment horizontal="center" vertical="top"/>
      <protection/>
    </xf>
    <xf numFmtId="2" fontId="19" fillId="0" borderId="21" xfId="111" applyNumberFormat="1" applyFont="1" applyBorder="1" applyAlignment="1" applyProtection="1">
      <alignment horizontal="center" vertical="top"/>
      <protection/>
    </xf>
    <xf numFmtId="0" fontId="19" fillId="0" borderId="21" xfId="0" applyFont="1" applyBorder="1" applyAlignment="1" applyProtection="1">
      <alignment vertical="top" wrapText="1"/>
      <protection/>
    </xf>
    <xf numFmtId="1" fontId="19" fillId="0" borderId="21" xfId="0" applyNumberFormat="1" applyFont="1" applyBorder="1" applyAlignment="1" applyProtection="1">
      <alignment horizontal="center" wrapText="1"/>
      <protection/>
    </xf>
    <xf numFmtId="2" fontId="19" fillId="0" borderId="21" xfId="0" applyNumberFormat="1" applyFont="1" applyBorder="1" applyAlignment="1" applyProtection="1">
      <alignment horizontal="center" wrapText="1"/>
      <protection/>
    </xf>
    <xf numFmtId="0" fontId="19" fillId="0" borderId="0" xfId="0" applyFont="1" applyAlignment="1" applyProtection="1">
      <alignment horizontal="left" vertical="center" wrapText="1"/>
      <protection locked="0"/>
    </xf>
    <xf numFmtId="1" fontId="19" fillId="0" borderId="0" xfId="0" applyNumberFormat="1" applyFont="1" applyAlignment="1" applyProtection="1">
      <alignment horizontal="center" vertical="top" wrapText="1"/>
      <protection/>
    </xf>
    <xf numFmtId="0" fontId="19" fillId="0" borderId="0" xfId="0" applyFont="1" applyAlignment="1" applyProtection="1">
      <alignment vertical="top" wrapText="1"/>
      <protection/>
    </xf>
    <xf numFmtId="168" fontId="26" fillId="22" borderId="23" xfId="57" applyNumberFormat="1" applyFont="1" applyBorder="1" applyAlignment="1" applyProtection="1">
      <alignment horizontal="right" vertical="center" wrapText="1"/>
      <protection/>
    </xf>
    <xf numFmtId="0" fontId="19" fillId="0" borderId="0" xfId="0" applyFont="1" applyAlignment="1" applyProtection="1">
      <alignment horizontal="center" vertical="center" wrapText="1"/>
      <protection locked="0"/>
    </xf>
    <xf numFmtId="1" fontId="19" fillId="0" borderId="0" xfId="0" applyNumberFormat="1" applyFont="1" applyAlignment="1" applyProtection="1">
      <alignment horizontal="center" wrapText="1"/>
      <protection/>
    </xf>
    <xf numFmtId="0" fontId="19" fillId="0" borderId="0" xfId="0" applyNumberFormat="1" applyFont="1" applyAlignment="1" applyProtection="1">
      <alignment horizontal="center" wrapText="1"/>
      <protection/>
    </xf>
    <xf numFmtId="2" fontId="19" fillId="0" borderId="0" xfId="0" applyNumberFormat="1" applyFont="1" applyAlignment="1" applyProtection="1">
      <alignment horizontal="center" wrapText="1"/>
      <protection/>
    </xf>
    <xf numFmtId="0" fontId="19" fillId="0" borderId="0" xfId="0" applyFont="1" applyFill="1" applyAlignment="1" applyProtection="1">
      <alignment/>
      <protection locked="0"/>
    </xf>
    <xf numFmtId="0" fontId="52" fillId="0" borderId="21" xfId="0" applyFont="1" applyFill="1" applyBorder="1" applyAlignment="1" applyProtection="1">
      <alignment vertical="top" wrapText="1"/>
      <protection/>
    </xf>
    <xf numFmtId="4" fontId="11" fillId="0" borderId="21" xfId="0" applyNumberFormat="1" applyFont="1" applyFill="1" applyBorder="1" applyAlignment="1" applyProtection="1">
      <alignment horizontal="right" wrapText="1"/>
      <protection/>
    </xf>
    <xf numFmtId="0" fontId="29" fillId="0" borderId="21" xfId="0" applyNumberFormat="1" applyFont="1" applyFill="1" applyBorder="1" applyAlignment="1" applyProtection="1">
      <alignment horizontal="center" vertical="top" wrapText="1"/>
      <protection/>
    </xf>
    <xf numFmtId="0" fontId="52" fillId="0" borderId="21" xfId="0" applyFont="1" applyFill="1" applyBorder="1" applyAlignment="1" applyProtection="1">
      <alignment/>
      <protection/>
    </xf>
    <xf numFmtId="0" fontId="29" fillId="0" borderId="21" xfId="0" applyNumberFormat="1" applyFont="1" applyFill="1" applyBorder="1" applyAlignment="1" applyProtection="1">
      <alignment horizontal="center" vertical="top" wrapText="1"/>
      <protection/>
    </xf>
    <xf numFmtId="0" fontId="29" fillId="0" borderId="21" xfId="0" applyFont="1" applyFill="1" applyBorder="1" applyAlignment="1" applyProtection="1">
      <alignment horizontal="center" wrapText="1"/>
      <protection/>
    </xf>
    <xf numFmtId="1" fontId="29" fillId="0" borderId="21" xfId="0" applyNumberFormat="1" applyFont="1" applyFill="1" applyBorder="1" applyAlignment="1" applyProtection="1">
      <alignment horizontal="center" wrapText="1"/>
      <protection/>
    </xf>
    <xf numFmtId="0" fontId="29" fillId="0" borderId="0" xfId="0" applyFont="1" applyFill="1" applyAlignment="1" applyProtection="1">
      <alignment horizontal="left" vertical="center" wrapText="1"/>
      <protection locked="0"/>
    </xf>
    <xf numFmtId="1" fontId="29" fillId="0" borderId="21" xfId="0" applyNumberFormat="1" applyFont="1" applyFill="1" applyBorder="1" applyAlignment="1" applyProtection="1">
      <alignment horizontal="center" vertical="top" wrapText="1"/>
      <protection/>
    </xf>
    <xf numFmtId="0" fontId="29" fillId="0" borderId="0" xfId="0" applyFont="1" applyFill="1" applyAlignment="1" applyProtection="1">
      <alignment/>
      <protection locked="0"/>
    </xf>
    <xf numFmtId="168" fontId="17" fillId="22" borderId="24" xfId="0" applyNumberFormat="1" applyFont="1" applyFill="1" applyBorder="1" applyAlignment="1" applyProtection="1">
      <alignment horizontal="right" vertical="center" wrapText="1"/>
      <protection/>
    </xf>
    <xf numFmtId="0" fontId="19" fillId="0" borderId="0" xfId="0" applyFont="1" applyFill="1" applyAlignment="1" applyProtection="1">
      <alignment horizontal="center" vertical="center" wrapText="1"/>
      <protection locked="0"/>
    </xf>
    <xf numFmtId="0" fontId="19" fillId="0" borderId="0" xfId="0" applyFont="1" applyFill="1" applyAlignment="1" applyProtection="1">
      <alignment horizontal="left" vertical="center" wrapText="1"/>
      <protection locked="0"/>
    </xf>
    <xf numFmtId="0" fontId="20" fillId="0" borderId="21" xfId="0" applyFont="1" applyFill="1" applyBorder="1" applyAlignment="1" applyProtection="1">
      <alignment vertical="top" wrapText="1"/>
      <protection/>
    </xf>
    <xf numFmtId="1" fontId="32" fillId="0" borderId="21" xfId="0" applyNumberFormat="1" applyFont="1" applyFill="1" applyBorder="1" applyAlignment="1" applyProtection="1">
      <alignment horizontal="center" vertical="center" textRotation="90" wrapText="1"/>
      <protection/>
    </xf>
    <xf numFmtId="0" fontId="26" fillId="0" borderId="21" xfId="0" applyFont="1" applyFill="1" applyBorder="1" applyAlignment="1" applyProtection="1">
      <alignment horizontal="center" vertical="center" wrapText="1"/>
      <protection/>
    </xf>
    <xf numFmtId="1" fontId="32" fillId="0" borderId="21" xfId="0" applyNumberFormat="1" applyFont="1" applyFill="1" applyBorder="1" applyAlignment="1" applyProtection="1">
      <alignment horizontal="center" textRotation="90" wrapText="1"/>
      <protection/>
    </xf>
    <xf numFmtId="1" fontId="19" fillId="0" borderId="21" xfId="0" applyNumberFormat="1" applyFont="1" applyFill="1" applyBorder="1" applyAlignment="1" applyProtection="1">
      <alignment horizontal="center" vertical="top" wrapText="1"/>
      <protection/>
    </xf>
    <xf numFmtId="1" fontId="19" fillId="0" borderId="21" xfId="0" applyNumberFormat="1" applyFont="1" applyFill="1" applyBorder="1" applyAlignment="1" applyProtection="1">
      <alignment horizontal="center" wrapText="1"/>
      <protection/>
    </xf>
    <xf numFmtId="4" fontId="33" fillId="0" borderId="21" xfId="0" applyNumberFormat="1" applyFont="1" applyFill="1" applyBorder="1" applyAlignment="1" applyProtection="1">
      <alignment horizontal="right" wrapText="1"/>
      <protection/>
    </xf>
    <xf numFmtId="168" fontId="17" fillId="22" borderId="23" xfId="57" applyNumberFormat="1" applyFont="1" applyBorder="1" applyAlignment="1" applyProtection="1">
      <alignment horizontal="right" vertical="center" wrapText="1"/>
      <protection/>
    </xf>
    <xf numFmtId="0" fontId="33" fillId="0" borderId="0" xfId="0" applyFont="1" applyFill="1" applyAlignment="1" applyProtection="1">
      <alignment horizontal="left" vertical="center" wrapText="1"/>
      <protection locked="0"/>
    </xf>
    <xf numFmtId="1" fontId="29" fillId="0" borderId="25" xfId="0" applyNumberFormat="1" applyFont="1" applyFill="1" applyBorder="1" applyAlignment="1" applyProtection="1">
      <alignment horizontal="center" vertical="top" wrapText="1"/>
      <protection/>
    </xf>
    <xf numFmtId="0" fontId="20" fillId="0" borderId="25" xfId="0" applyFont="1" applyFill="1" applyBorder="1" applyAlignment="1" applyProtection="1">
      <alignment vertical="top" wrapText="1"/>
      <protection/>
    </xf>
    <xf numFmtId="0" fontId="11" fillId="0" borderId="25" xfId="0" applyFont="1" applyFill="1" applyBorder="1" applyAlignment="1" applyProtection="1">
      <alignment horizontal="center"/>
      <protection/>
    </xf>
    <xf numFmtId="1" fontId="11" fillId="0" borderId="25" xfId="0" applyNumberFormat="1" applyFont="1" applyFill="1" applyBorder="1" applyAlignment="1" applyProtection="1">
      <alignment horizontal="center" wrapText="1"/>
      <protection/>
    </xf>
    <xf numFmtId="4" fontId="11" fillId="0" borderId="25" xfId="0" applyNumberFormat="1" applyFont="1" applyFill="1" applyBorder="1" applyAlignment="1" applyProtection="1">
      <alignment horizontal="right"/>
      <protection/>
    </xf>
    <xf numFmtId="0" fontId="11" fillId="0" borderId="0" xfId="0" applyFont="1" applyFill="1" applyAlignment="1" applyProtection="1">
      <alignment horizontal="left" vertical="top" wrapText="1"/>
      <protection locked="0"/>
    </xf>
    <xf numFmtId="0" fontId="11" fillId="0" borderId="21" xfId="0" applyFont="1" applyFill="1" applyBorder="1" applyAlignment="1" applyProtection="1">
      <alignment horizontal="center"/>
      <protection/>
    </xf>
    <xf numFmtId="1" fontId="11" fillId="0" borderId="21" xfId="0" applyNumberFormat="1" applyFont="1" applyFill="1" applyBorder="1" applyAlignment="1" applyProtection="1">
      <alignment horizontal="center" wrapText="1"/>
      <protection/>
    </xf>
    <xf numFmtId="4" fontId="11" fillId="0" borderId="21" xfId="0" applyNumberFormat="1" applyFont="1" applyFill="1" applyBorder="1" applyAlignment="1" applyProtection="1">
      <alignment horizontal="right"/>
      <protection/>
    </xf>
    <xf numFmtId="1" fontId="11" fillId="0" borderId="21" xfId="0" applyNumberFormat="1" applyFont="1" applyFill="1" applyBorder="1" applyAlignment="1" applyProtection="1">
      <alignment horizontal="center" vertical="top" wrapText="1"/>
      <protection/>
    </xf>
    <xf numFmtId="0" fontId="11" fillId="0" borderId="0" xfId="0" applyFont="1" applyFill="1" applyAlignment="1" applyProtection="1">
      <alignment horizontal="left" vertical="center" wrapText="1"/>
      <protection locked="0"/>
    </xf>
    <xf numFmtId="4" fontId="11" fillId="0" borderId="0" xfId="0" applyNumberFormat="1" applyFont="1" applyFill="1" applyBorder="1" applyAlignment="1" applyProtection="1">
      <alignment horizontal="right"/>
      <protection/>
    </xf>
    <xf numFmtId="4" fontId="18" fillId="22" borderId="23" xfId="57" applyNumberFormat="1" applyFont="1" applyBorder="1" applyAlignment="1" applyProtection="1">
      <alignment horizontal="right" vertical="center" wrapText="1"/>
      <protection/>
    </xf>
    <xf numFmtId="0" fontId="20" fillId="0" borderId="21" xfId="0" applyFont="1" applyFill="1" applyBorder="1" applyAlignment="1" applyProtection="1">
      <alignment horizontal="left" vertical="top" wrapText="1"/>
      <protection/>
    </xf>
    <xf numFmtId="1" fontId="33" fillId="0" borderId="21" xfId="0" applyNumberFormat="1" applyFont="1" applyFill="1" applyBorder="1" applyAlignment="1" applyProtection="1">
      <alignment horizontal="center" vertical="top" wrapText="1"/>
      <protection/>
    </xf>
    <xf numFmtId="0" fontId="33" fillId="0" borderId="21" xfId="0" applyFont="1" applyFill="1" applyBorder="1" applyAlignment="1" applyProtection="1">
      <alignment horizontal="center"/>
      <protection/>
    </xf>
    <xf numFmtId="1" fontId="33" fillId="0" borderId="21" xfId="0" applyNumberFormat="1" applyFont="1" applyFill="1" applyBorder="1" applyAlignment="1" applyProtection="1">
      <alignment horizontal="center" wrapText="1"/>
      <protection/>
    </xf>
    <xf numFmtId="4" fontId="33" fillId="0" borderId="26" xfId="0" applyNumberFormat="1" applyFont="1" applyFill="1" applyBorder="1" applyAlignment="1" applyProtection="1">
      <alignment horizontal="right" wrapText="1"/>
      <protection/>
    </xf>
    <xf numFmtId="4" fontId="18" fillId="22" borderId="27" xfId="57" applyNumberFormat="1" applyFont="1" applyBorder="1" applyAlignment="1" applyProtection="1">
      <alignment horizontal="right" vertical="center" wrapText="1"/>
      <protection/>
    </xf>
    <xf numFmtId="0" fontId="33" fillId="0" borderId="0" xfId="0" applyFont="1" applyAlignment="1" applyProtection="1">
      <alignment horizontal="left" vertical="center" wrapText="1"/>
      <protection locked="0"/>
    </xf>
    <xf numFmtId="0" fontId="53" fillId="0" borderId="21" xfId="0" applyFont="1" applyFill="1" applyBorder="1" applyAlignment="1" applyProtection="1">
      <alignment horizontal="left" vertical="top" wrapText="1"/>
      <protection/>
    </xf>
    <xf numFmtId="0" fontId="53" fillId="0" borderId="21" xfId="0" applyFont="1" applyFill="1" applyBorder="1" applyAlignment="1" applyProtection="1">
      <alignment vertical="top" wrapText="1"/>
      <protection/>
    </xf>
    <xf numFmtId="1" fontId="33" fillId="0" borderId="28" xfId="0" applyNumberFormat="1" applyFont="1" applyFill="1" applyBorder="1" applyAlignment="1" applyProtection="1">
      <alignment horizontal="center" vertical="top" wrapText="1"/>
      <protection/>
    </xf>
    <xf numFmtId="0" fontId="53" fillId="0" borderId="28" xfId="0" applyFont="1" applyFill="1" applyBorder="1" applyAlignment="1" applyProtection="1">
      <alignment vertical="top" wrapText="1"/>
      <protection/>
    </xf>
    <xf numFmtId="1" fontId="33" fillId="0" borderId="28" xfId="0" applyNumberFormat="1" applyFont="1" applyFill="1" applyBorder="1" applyAlignment="1" applyProtection="1">
      <alignment horizontal="center" wrapText="1"/>
      <protection/>
    </xf>
    <xf numFmtId="168" fontId="1" fillId="0" borderId="0" xfId="0" applyNumberFormat="1" applyFont="1" applyAlignment="1" applyProtection="1">
      <alignment horizontal="center" wrapText="1"/>
      <protection/>
    </xf>
    <xf numFmtId="168" fontId="29" fillId="0" borderId="0" xfId="0" applyNumberFormat="1" applyFont="1" applyAlignment="1" applyProtection="1">
      <alignment horizontal="center" wrapText="1"/>
      <protection/>
    </xf>
    <xf numFmtId="168" fontId="17" fillId="0" borderId="0" xfId="0" applyNumberFormat="1" applyFont="1" applyAlignment="1" applyProtection="1">
      <alignment horizontal="center" wrapText="1"/>
      <protection/>
    </xf>
    <xf numFmtId="0" fontId="16" fillId="0" borderId="0" xfId="0" applyFont="1" applyFill="1" applyBorder="1" applyAlignment="1" applyProtection="1">
      <alignment/>
      <protection locked="0"/>
    </xf>
    <xf numFmtId="0" fontId="16" fillId="0" borderId="0" xfId="0" applyFont="1" applyFill="1" applyBorder="1" applyAlignment="1" applyProtection="1">
      <alignment/>
      <protection locked="0"/>
    </xf>
    <xf numFmtId="0" fontId="0" fillId="0" borderId="0" xfId="0" applyFont="1" applyFill="1" applyBorder="1" applyAlignment="1" applyProtection="1">
      <alignment vertical="center"/>
      <protection locked="0"/>
    </xf>
    <xf numFmtId="0" fontId="23" fillId="0" borderId="0" xfId="0" applyFont="1"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20" fillId="0" borderId="0" xfId="0" applyFont="1" applyFill="1" applyBorder="1" applyAlignment="1" applyProtection="1">
      <alignment horizontal="left" wrapText="1"/>
      <protection locked="0"/>
    </xf>
    <xf numFmtId="0" fontId="0" fillId="0" borderId="0" xfId="0" applyFont="1" applyFill="1" applyBorder="1" applyAlignment="1" applyProtection="1">
      <alignment vertical="top"/>
      <protection locked="0"/>
    </xf>
    <xf numFmtId="49" fontId="1" fillId="0" borderId="0" xfId="0" applyNumberFormat="1" applyFont="1" applyFill="1" applyBorder="1" applyAlignment="1" applyProtection="1">
      <alignment horizontal="left" vertical="top" wrapText="1"/>
      <protection locked="0"/>
    </xf>
    <xf numFmtId="2" fontId="10" fillId="0" borderId="0" xfId="0" applyNumberFormat="1" applyFont="1" applyFill="1" applyBorder="1" applyAlignment="1" applyProtection="1">
      <alignment horizontal="center" vertical="top" wrapText="1"/>
      <protection locked="0"/>
    </xf>
    <xf numFmtId="0" fontId="1" fillId="0" borderId="0" xfId="0" applyFont="1" applyFill="1" applyBorder="1" applyAlignment="1" applyProtection="1" quotePrefix="1">
      <alignment horizontal="justify" vertical="top" wrapText="1"/>
      <protection/>
    </xf>
    <xf numFmtId="0" fontId="0" fillId="0" borderId="0" xfId="0" applyFont="1" applyFill="1" applyBorder="1" applyAlignment="1" applyProtection="1">
      <alignment horizontal="left" wrapText="1"/>
      <protection locked="0"/>
    </xf>
    <xf numFmtId="0" fontId="1" fillId="0" borderId="0" xfId="0" applyFont="1" applyFill="1" applyBorder="1" applyAlignment="1" applyProtection="1">
      <alignment horizontal="center"/>
      <protection locked="0"/>
    </xf>
    <xf numFmtId="0" fontId="1" fillId="0" borderId="0" xfId="0" applyFont="1" applyBorder="1" applyAlignment="1" applyProtection="1" quotePrefix="1">
      <alignment horizontal="justify" vertical="top" wrapText="1"/>
      <protection/>
    </xf>
    <xf numFmtId="0" fontId="1" fillId="0" borderId="0" xfId="0" applyFont="1" applyFill="1" applyBorder="1" applyAlignment="1" applyProtection="1" quotePrefix="1">
      <alignment vertical="top" wrapText="1"/>
      <protection/>
    </xf>
    <xf numFmtId="2" fontId="1" fillId="0" borderId="29" xfId="0" applyNumberFormat="1" applyFont="1" applyFill="1" applyBorder="1" applyAlignment="1" applyProtection="1">
      <alignment horizontal="right" vertical="justify"/>
      <protection/>
    </xf>
    <xf numFmtId="49" fontId="1" fillId="0" borderId="29" xfId="0" applyNumberFormat="1" applyFont="1" applyFill="1" applyBorder="1" applyAlignment="1" applyProtection="1">
      <alignment horizontal="justify" vertical="justify" wrapText="1"/>
      <protection/>
    </xf>
    <xf numFmtId="4" fontId="1" fillId="0" borderId="29" xfId="0" applyNumberFormat="1" applyFont="1" applyFill="1" applyBorder="1" applyAlignment="1" applyProtection="1">
      <alignment horizontal="center"/>
      <protection/>
    </xf>
    <xf numFmtId="4" fontId="1" fillId="0" borderId="30" xfId="0" applyNumberFormat="1"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26" fillId="0" borderId="0" xfId="0" applyFont="1" applyFill="1" applyAlignment="1" applyProtection="1">
      <alignment/>
      <protection locked="0"/>
    </xf>
    <xf numFmtId="4" fontId="1" fillId="0" borderId="0" xfId="0" applyNumberFormat="1" applyFont="1" applyFill="1" applyBorder="1" applyAlignment="1" applyProtection="1">
      <alignment/>
      <protection locked="0"/>
    </xf>
    <xf numFmtId="4" fontId="32" fillId="0" borderId="0" xfId="0" applyNumberFormat="1" applyFont="1" applyFill="1" applyBorder="1" applyAlignment="1" applyProtection="1">
      <alignment/>
      <protection locked="0"/>
    </xf>
    <xf numFmtId="4" fontId="17" fillId="0" borderId="0" xfId="0" applyNumberFormat="1" applyFont="1" applyFill="1" applyBorder="1" applyAlignment="1" applyProtection="1">
      <alignment/>
      <protection locked="0"/>
    </xf>
    <xf numFmtId="4" fontId="1" fillId="0" borderId="0" xfId="0" applyNumberFormat="1" applyFont="1" applyFill="1" applyBorder="1" applyAlignment="1" applyProtection="1">
      <alignment vertical="justify"/>
      <protection locked="0"/>
    </xf>
    <xf numFmtId="2" fontId="32" fillId="0" borderId="0" xfId="0" applyNumberFormat="1" applyFont="1" applyFill="1" applyBorder="1" applyAlignment="1" applyProtection="1">
      <alignment horizontal="right" vertical="justify"/>
      <protection/>
    </xf>
    <xf numFmtId="49" fontId="32" fillId="0" borderId="0" xfId="0" applyNumberFormat="1" applyFont="1" applyFill="1" applyBorder="1" applyAlignment="1" applyProtection="1">
      <alignment horizontal="justify" vertical="justify"/>
      <protection/>
    </xf>
    <xf numFmtId="4" fontId="29" fillId="0" borderId="0" xfId="0" applyNumberFormat="1" applyFont="1" applyFill="1" applyBorder="1" applyAlignment="1" applyProtection="1">
      <alignment vertical="justify"/>
      <protection locked="0"/>
    </xf>
    <xf numFmtId="0" fontId="29" fillId="0" borderId="0" xfId="0" applyFont="1" applyFill="1" applyBorder="1" applyAlignment="1" applyProtection="1">
      <alignment vertical="justify"/>
      <protection locked="0"/>
    </xf>
    <xf numFmtId="0" fontId="1" fillId="0" borderId="0" xfId="0" applyFont="1" applyFill="1" applyBorder="1" applyAlignment="1" applyProtection="1">
      <alignment vertical="justify"/>
      <protection locked="0"/>
    </xf>
    <xf numFmtId="0" fontId="1" fillId="0" borderId="0" xfId="0" applyFont="1" applyFill="1" applyBorder="1" applyAlignment="1" applyProtection="1">
      <alignment vertical="justify" wrapText="1"/>
      <protection locked="0"/>
    </xf>
    <xf numFmtId="2" fontId="1" fillId="0" borderId="29" xfId="105" applyNumberFormat="1" applyFont="1" applyFill="1" applyBorder="1" applyAlignment="1" applyProtection="1">
      <alignment horizontal="right" vertical="justify"/>
      <protection/>
    </xf>
    <xf numFmtId="0" fontId="1" fillId="0" borderId="29" xfId="0" applyFont="1" applyFill="1" applyBorder="1" applyAlignment="1" applyProtection="1">
      <alignment horizontal="justify" vertical="justify" wrapText="1"/>
      <protection/>
    </xf>
    <xf numFmtId="2" fontId="17" fillId="0" borderId="0" xfId="0" applyNumberFormat="1" applyFont="1" applyFill="1" applyBorder="1" applyAlignment="1" applyProtection="1">
      <alignment horizontal="right" vertical="justify"/>
      <protection/>
    </xf>
    <xf numFmtId="49" fontId="17" fillId="0" borderId="0" xfId="0" applyNumberFormat="1" applyFont="1" applyFill="1" applyBorder="1" applyAlignment="1" applyProtection="1">
      <alignment horizontal="justify" vertical="justify"/>
      <protection/>
    </xf>
    <xf numFmtId="2" fontId="17" fillId="0" borderId="29" xfId="0" applyNumberFormat="1" applyFont="1" applyFill="1" applyBorder="1" applyAlignment="1" applyProtection="1">
      <alignment horizontal="right" vertical="justify"/>
      <protection/>
    </xf>
    <xf numFmtId="49" fontId="6" fillId="0" borderId="29" xfId="0" applyNumberFormat="1" applyFont="1" applyFill="1" applyBorder="1" applyAlignment="1" applyProtection="1">
      <alignment horizontal="justify" vertical="justify"/>
      <protection/>
    </xf>
    <xf numFmtId="49" fontId="17" fillId="0" borderId="29" xfId="0" applyNumberFormat="1" applyFont="1" applyFill="1" applyBorder="1" applyAlignment="1" applyProtection="1">
      <alignment horizontal="justify" vertical="justify"/>
      <protection/>
    </xf>
    <xf numFmtId="0" fontId="1" fillId="0" borderId="29" xfId="0" applyNumberFormat="1" applyFont="1" applyFill="1" applyBorder="1" applyAlignment="1" applyProtection="1">
      <alignment horizontal="justify" vertical="justify" wrapText="1"/>
      <protection/>
    </xf>
    <xf numFmtId="0" fontId="1" fillId="0" borderId="29" xfId="107" applyNumberFormat="1" applyFont="1" applyFill="1" applyBorder="1" applyAlignment="1" applyProtection="1">
      <alignment horizontal="justify" vertical="justify" wrapText="1"/>
      <protection/>
    </xf>
    <xf numFmtId="0" fontId="17" fillId="0" borderId="29" xfId="107" applyNumberFormat="1" applyFont="1" applyFill="1" applyBorder="1" applyAlignment="1" applyProtection="1">
      <alignment horizontal="justify" vertical="justify" wrapText="1"/>
      <protection/>
    </xf>
    <xf numFmtId="49" fontId="1" fillId="0" borderId="29" xfId="107" applyNumberFormat="1" applyFont="1" applyFill="1" applyBorder="1" applyAlignment="1" applyProtection="1">
      <alignment horizontal="justify" vertical="justify" wrapText="1"/>
      <protection/>
    </xf>
    <xf numFmtId="49" fontId="1" fillId="0" borderId="29" xfId="107" applyNumberFormat="1" applyFont="1" applyFill="1" applyBorder="1" applyAlignment="1" applyProtection="1">
      <alignment horizontal="justify" vertical="justify"/>
      <protection/>
    </xf>
    <xf numFmtId="49" fontId="1" fillId="0" borderId="29" xfId="0" applyNumberFormat="1" applyFont="1" applyFill="1" applyBorder="1" applyAlignment="1" applyProtection="1">
      <alignment horizontal="justify" vertical="justify"/>
      <protection/>
    </xf>
    <xf numFmtId="49" fontId="1" fillId="0" borderId="29" xfId="118" applyNumberFormat="1" applyFont="1" applyFill="1" applyBorder="1" applyAlignment="1" applyProtection="1">
      <alignment horizontal="justify" vertical="justify" wrapText="1"/>
      <protection/>
    </xf>
    <xf numFmtId="49" fontId="1" fillId="0" borderId="29" xfId="118" applyNumberFormat="1" applyFont="1" applyFill="1" applyBorder="1" applyAlignment="1" applyProtection="1">
      <alignment horizontal="left" vertical="justify" wrapText="1"/>
      <protection/>
    </xf>
    <xf numFmtId="2" fontId="12" fillId="0" borderId="29" xfId="0" applyNumberFormat="1" applyFont="1" applyFill="1" applyBorder="1" applyAlignment="1" applyProtection="1">
      <alignment horizontal="right" vertical="justify"/>
      <protection/>
    </xf>
    <xf numFmtId="0" fontId="1" fillId="0" borderId="29" xfId="118" applyNumberFormat="1" applyFont="1" applyFill="1" applyBorder="1" applyAlignment="1" applyProtection="1">
      <alignment horizontal="justify" vertical="justify" wrapText="1"/>
      <protection/>
    </xf>
    <xf numFmtId="0" fontId="1" fillId="0" borderId="29" xfId="0" applyNumberFormat="1" applyFont="1" applyFill="1" applyBorder="1" applyAlignment="1" applyProtection="1">
      <alignment horizontal="justify" vertical="justify"/>
      <protection/>
    </xf>
    <xf numFmtId="49" fontId="1" fillId="0" borderId="31" xfId="118" applyNumberFormat="1" applyFont="1" applyFill="1" applyBorder="1" applyAlignment="1" applyProtection="1">
      <alignment horizontal="justify" vertical="justify" wrapText="1"/>
      <protection/>
    </xf>
    <xf numFmtId="49" fontId="1" fillId="0" borderId="32" xfId="0" applyNumberFormat="1" applyFont="1" applyFill="1" applyBorder="1" applyAlignment="1" applyProtection="1">
      <alignment horizontal="right" vertical="justify"/>
      <protection/>
    </xf>
    <xf numFmtId="0" fontId="1" fillId="0" borderId="29" xfId="118" applyFont="1" applyFill="1" applyBorder="1" applyAlignment="1" applyProtection="1">
      <alignment vertical="justify"/>
      <protection/>
    </xf>
    <xf numFmtId="0" fontId="12" fillId="0" borderId="0" xfId="0" applyFont="1" applyFill="1" applyBorder="1" applyAlignment="1" applyProtection="1">
      <alignment vertical="justify"/>
      <protection locked="0"/>
    </xf>
    <xf numFmtId="49" fontId="32" fillId="0" borderId="0" xfId="0" applyNumberFormat="1" applyFont="1" applyFill="1" applyBorder="1" applyAlignment="1" applyProtection="1">
      <alignment horizontal="justify" vertical="justify" wrapText="1"/>
      <protection/>
    </xf>
    <xf numFmtId="2" fontId="1" fillId="0" borderId="29" xfId="118" applyNumberFormat="1" applyFont="1" applyFill="1" applyBorder="1" applyAlignment="1" applyProtection="1">
      <alignment horizontal="right" vertical="justify"/>
      <protection/>
    </xf>
    <xf numFmtId="49" fontId="1" fillId="0" borderId="29" xfId="118" applyNumberFormat="1" applyFont="1" applyFill="1" applyBorder="1" applyAlignment="1" applyProtection="1">
      <alignment vertical="justify"/>
      <protection/>
    </xf>
    <xf numFmtId="0" fontId="1" fillId="0" borderId="0" xfId="0" applyNumberFormat="1" applyFont="1" applyFill="1" applyBorder="1" applyAlignment="1" applyProtection="1">
      <alignment vertical="justify" wrapText="1"/>
      <protection locked="0"/>
    </xf>
    <xf numFmtId="0" fontId="1" fillId="0" borderId="29" xfId="119" applyNumberFormat="1" applyFont="1" applyFill="1" applyBorder="1" applyAlignment="1" applyProtection="1">
      <alignment horizontal="justify" vertical="justify" wrapText="1"/>
      <protection/>
    </xf>
    <xf numFmtId="49" fontId="17" fillId="0" borderId="0" xfId="0" applyNumberFormat="1" applyFont="1" applyFill="1" applyBorder="1" applyAlignment="1" applyProtection="1">
      <alignment horizontal="justify" vertical="justify" wrapText="1"/>
      <protection/>
    </xf>
    <xf numFmtId="0" fontId="6" fillId="0" borderId="29" xfId="0" applyNumberFormat="1" applyFont="1" applyFill="1" applyBorder="1" applyAlignment="1" applyProtection="1">
      <alignment horizontal="justify" vertical="justify" wrapText="1"/>
      <protection/>
    </xf>
    <xf numFmtId="49" fontId="1" fillId="0" borderId="29" xfId="0" applyNumberFormat="1" applyFont="1" applyFill="1" applyBorder="1" applyAlignment="1" applyProtection="1" quotePrefix="1">
      <alignment horizontal="justify" vertical="justify" wrapText="1"/>
      <protection/>
    </xf>
    <xf numFmtId="49" fontId="1" fillId="0" borderId="29" xfId="0" applyNumberFormat="1" applyFont="1" applyFill="1" applyBorder="1" applyAlignment="1" applyProtection="1">
      <alignment horizontal="right" vertical="justify"/>
      <protection/>
    </xf>
    <xf numFmtId="49" fontId="1" fillId="0" borderId="29" xfId="118" applyNumberFormat="1" applyFont="1" applyFill="1" applyBorder="1" applyAlignment="1" applyProtection="1">
      <alignment horizontal="right" vertical="justify" wrapText="1"/>
      <protection/>
    </xf>
    <xf numFmtId="1" fontId="1" fillId="0" borderId="29" xfId="118" applyNumberFormat="1" applyFont="1" applyFill="1" applyBorder="1" applyAlignment="1" applyProtection="1">
      <alignment horizontal="right" vertical="justify"/>
      <protection/>
    </xf>
    <xf numFmtId="0" fontId="1" fillId="0" borderId="29" xfId="118" applyFont="1" applyFill="1" applyBorder="1" applyAlignment="1" applyProtection="1">
      <alignment vertical="justify" wrapText="1"/>
      <protection/>
    </xf>
    <xf numFmtId="2" fontId="32" fillId="0" borderId="29" xfId="0" applyNumberFormat="1" applyFont="1" applyFill="1" applyBorder="1" applyAlignment="1" applyProtection="1">
      <alignment horizontal="right" vertical="justify"/>
      <protection/>
    </xf>
    <xf numFmtId="49" fontId="32" fillId="0" borderId="29" xfId="0" applyNumberFormat="1" applyFont="1" applyFill="1" applyBorder="1" applyAlignment="1" applyProtection="1">
      <alignment horizontal="justify" vertical="justify" wrapText="1"/>
      <protection/>
    </xf>
    <xf numFmtId="49" fontId="6" fillId="0" borderId="29" xfId="0" applyNumberFormat="1" applyFont="1" applyFill="1" applyBorder="1" applyAlignment="1" applyProtection="1">
      <alignment horizontal="justify" vertical="justify" wrapText="1"/>
      <protection/>
    </xf>
    <xf numFmtId="0" fontId="1" fillId="0" borderId="29" xfId="0" applyFont="1" applyFill="1" applyBorder="1" applyAlignment="1" applyProtection="1">
      <alignment vertical="justify" wrapText="1"/>
      <protection/>
    </xf>
    <xf numFmtId="2" fontId="17" fillId="0" borderId="20" xfId="0" applyNumberFormat="1" applyFont="1" applyFill="1" applyBorder="1" applyAlignment="1" applyProtection="1">
      <alignment horizontal="right" vertical="justify"/>
      <protection/>
    </xf>
    <xf numFmtId="49" fontId="17" fillId="0" borderId="20" xfId="0" applyNumberFormat="1" applyFont="1" applyFill="1" applyBorder="1" applyAlignment="1" applyProtection="1">
      <alignment horizontal="justify" vertical="justify" wrapText="1"/>
      <protection/>
    </xf>
    <xf numFmtId="49" fontId="1" fillId="0" borderId="29" xfId="0" applyNumberFormat="1" applyFont="1" applyFill="1" applyBorder="1" applyAlignment="1" applyProtection="1">
      <alignment vertical="justify" wrapText="1"/>
      <protection/>
    </xf>
    <xf numFmtId="49" fontId="1" fillId="0" borderId="31" xfId="0" applyNumberFormat="1" applyFont="1" applyFill="1" applyBorder="1" applyAlignment="1" applyProtection="1">
      <alignment vertical="justify" wrapText="1"/>
      <protection/>
    </xf>
    <xf numFmtId="0" fontId="6" fillId="0" borderId="29" xfId="118" applyNumberFormat="1" applyFont="1" applyFill="1" applyBorder="1" applyAlignment="1" applyProtection="1">
      <alignment horizontal="justify" vertical="justify" wrapText="1"/>
      <protection/>
    </xf>
    <xf numFmtId="0" fontId="1" fillId="0" borderId="0" xfId="118" applyFont="1" applyFill="1" applyBorder="1" applyAlignment="1" applyProtection="1">
      <alignment vertical="justify"/>
      <protection locked="0"/>
    </xf>
    <xf numFmtId="49" fontId="1" fillId="0" borderId="32" xfId="118" applyNumberFormat="1" applyFont="1" applyFill="1" applyBorder="1" applyAlignment="1" applyProtection="1">
      <alignment horizontal="right" vertical="justify" wrapText="1"/>
      <protection/>
    </xf>
    <xf numFmtId="49" fontId="1" fillId="0" borderId="29" xfId="118" applyNumberFormat="1" applyFont="1" applyFill="1" applyBorder="1" applyAlignment="1" applyProtection="1">
      <alignment horizontal="justify" vertical="justify" wrapText="1"/>
      <protection hidden="1"/>
    </xf>
    <xf numFmtId="49" fontId="32" fillId="0" borderId="0" xfId="0" applyNumberFormat="1" applyFont="1" applyFill="1" applyBorder="1" applyAlignment="1" applyProtection="1">
      <alignment horizontal="center"/>
      <protection/>
    </xf>
    <xf numFmtId="0" fontId="34" fillId="0" borderId="0" xfId="0" applyFont="1" applyFill="1" applyBorder="1" applyAlignment="1" applyProtection="1">
      <alignment horizontal="center"/>
      <protection/>
    </xf>
    <xf numFmtId="4" fontId="34" fillId="0" borderId="0" xfId="0" applyNumberFormat="1" applyFont="1" applyFill="1" applyBorder="1" applyAlignment="1" applyProtection="1">
      <alignment horizontal="center"/>
      <protection/>
    </xf>
    <xf numFmtId="49" fontId="1" fillId="0" borderId="31" xfId="107" applyNumberFormat="1" applyFont="1" applyFill="1" applyBorder="1" applyAlignment="1" applyProtection="1">
      <alignment horizontal="center"/>
      <protection/>
    </xf>
    <xf numFmtId="4" fontId="1" fillId="0" borderId="31" xfId="107" applyNumberFormat="1" applyFont="1" applyFill="1" applyBorder="1" applyAlignment="1" applyProtection="1">
      <alignment horizontal="center"/>
      <protection/>
    </xf>
    <xf numFmtId="4" fontId="1" fillId="0" borderId="29" xfId="105" applyNumberFormat="1" applyFont="1" applyFill="1" applyBorder="1" applyAlignment="1" applyProtection="1">
      <alignment horizontal="center"/>
      <protection/>
    </xf>
    <xf numFmtId="4" fontId="1" fillId="0" borderId="29" xfId="118" applyNumberFormat="1" applyFont="1" applyFill="1" applyBorder="1" applyAlignment="1" applyProtection="1">
      <alignment horizontal="center"/>
      <protection/>
    </xf>
    <xf numFmtId="4" fontId="1" fillId="0" borderId="31" xfId="118" applyNumberFormat="1" applyFont="1" applyFill="1" applyBorder="1" applyAlignment="1" applyProtection="1">
      <alignment horizontal="center"/>
      <protection/>
    </xf>
    <xf numFmtId="4" fontId="29" fillId="0" borderId="0" xfId="0" applyNumberFormat="1" applyFont="1" applyFill="1" applyBorder="1" applyAlignment="1" applyProtection="1">
      <alignment horizontal="center"/>
      <protection/>
    </xf>
    <xf numFmtId="0" fontId="6" fillId="0" borderId="0" xfId="0" applyFont="1" applyFill="1" applyBorder="1" applyAlignment="1" applyProtection="1">
      <alignment horizontal="center"/>
      <protection/>
    </xf>
    <xf numFmtId="4" fontId="6" fillId="0" borderId="0" xfId="0" applyNumberFormat="1" applyFont="1" applyFill="1" applyBorder="1" applyAlignment="1" applyProtection="1">
      <alignment horizontal="center"/>
      <protection/>
    </xf>
    <xf numFmtId="0" fontId="6" fillId="0" borderId="29" xfId="0" applyFont="1" applyFill="1" applyBorder="1" applyAlignment="1" applyProtection="1">
      <alignment horizontal="center"/>
      <protection/>
    </xf>
    <xf numFmtId="4" fontId="6" fillId="0" borderId="29" xfId="0" applyNumberFormat="1" applyFont="1" applyFill="1" applyBorder="1" applyAlignment="1" applyProtection="1">
      <alignment horizontal="center"/>
      <protection/>
    </xf>
    <xf numFmtId="49" fontId="1" fillId="0" borderId="29" xfId="107" applyNumberFormat="1" applyFont="1" applyFill="1" applyBorder="1" applyAlignment="1" applyProtection="1">
      <alignment horizontal="center"/>
      <protection/>
    </xf>
    <xf numFmtId="4" fontId="1" fillId="0" borderId="29" xfId="107" applyNumberFormat="1" applyFont="1" applyFill="1" applyBorder="1" applyAlignment="1" applyProtection="1">
      <alignment horizontal="center"/>
      <protection/>
    </xf>
    <xf numFmtId="0" fontId="1" fillId="0" borderId="29" xfId="107" applyFont="1" applyFill="1" applyBorder="1" applyAlignment="1" applyProtection="1">
      <alignment horizontal="center"/>
      <protection/>
    </xf>
    <xf numFmtId="4" fontId="1" fillId="0" borderId="33" xfId="0" applyNumberFormat="1" applyFont="1" applyFill="1" applyBorder="1" applyAlignment="1" applyProtection="1">
      <alignment horizontal="center"/>
      <protection/>
    </xf>
    <xf numFmtId="49" fontId="1" fillId="0" borderId="29" xfId="0" applyNumberFormat="1" applyFont="1" applyFill="1" applyBorder="1" applyAlignment="1" applyProtection="1">
      <alignment horizontal="center"/>
      <protection/>
    </xf>
    <xf numFmtId="4" fontId="1" fillId="0" borderId="31" xfId="0" applyNumberFormat="1" applyFont="1" applyFill="1" applyBorder="1" applyAlignment="1" applyProtection="1">
      <alignment horizontal="center"/>
      <protection/>
    </xf>
    <xf numFmtId="49" fontId="1" fillId="0" borderId="32" xfId="0" applyNumberFormat="1" applyFont="1" applyFill="1" applyBorder="1" applyAlignment="1" applyProtection="1">
      <alignment horizontal="center"/>
      <protection/>
    </xf>
    <xf numFmtId="4" fontId="1" fillId="0" borderId="32" xfId="0" applyNumberFormat="1" applyFont="1" applyFill="1" applyBorder="1" applyAlignment="1" applyProtection="1">
      <alignment horizontal="center"/>
      <protection/>
    </xf>
    <xf numFmtId="4" fontId="1" fillId="0" borderId="34" xfId="0" applyNumberFormat="1" applyFont="1" applyFill="1" applyBorder="1" applyAlignment="1" applyProtection="1">
      <alignment horizontal="center"/>
      <protection/>
    </xf>
    <xf numFmtId="49" fontId="17" fillId="0" borderId="29" xfId="0" applyNumberFormat="1" applyFont="1" applyFill="1" applyBorder="1" applyAlignment="1" applyProtection="1">
      <alignment horizontal="center"/>
      <protection/>
    </xf>
    <xf numFmtId="4" fontId="17" fillId="0" borderId="29" xfId="0" applyNumberFormat="1" applyFont="1" applyFill="1" applyBorder="1" applyAlignment="1" applyProtection="1">
      <alignment horizontal="center"/>
      <protection/>
    </xf>
    <xf numFmtId="0" fontId="1" fillId="0" borderId="29" xfId="118" applyFont="1" applyFill="1" applyBorder="1" applyAlignment="1" applyProtection="1">
      <alignment horizontal="center"/>
      <protection/>
    </xf>
    <xf numFmtId="0" fontId="29" fillId="0" borderId="0" xfId="0" applyFont="1" applyFill="1" applyBorder="1" applyAlignment="1" applyProtection="1">
      <alignment horizontal="center"/>
      <protection/>
    </xf>
    <xf numFmtId="49" fontId="1" fillId="0" borderId="29" xfId="118" applyNumberFormat="1" applyFont="1" applyFill="1" applyBorder="1" applyAlignment="1" applyProtection="1">
      <alignment horizontal="center"/>
      <protection/>
    </xf>
    <xf numFmtId="49" fontId="1" fillId="0" borderId="29" xfId="118" applyNumberFormat="1" applyFont="1" applyFill="1" applyBorder="1" applyAlignment="1" applyProtection="1">
      <alignment horizontal="center" wrapText="1"/>
      <protection/>
    </xf>
    <xf numFmtId="49" fontId="1" fillId="0" borderId="29" xfId="0" applyNumberFormat="1" applyFont="1" applyFill="1" applyBorder="1" applyAlignment="1" applyProtection="1">
      <alignment horizontal="center" wrapText="1"/>
      <protection/>
    </xf>
    <xf numFmtId="0" fontId="29" fillId="0" borderId="29" xfId="0" applyFont="1" applyFill="1" applyBorder="1" applyAlignment="1" applyProtection="1">
      <alignment horizontal="center"/>
      <protection/>
    </xf>
    <xf numFmtId="4" fontId="29" fillId="0" borderId="29" xfId="0" applyNumberFormat="1" applyFont="1" applyFill="1" applyBorder="1" applyAlignment="1" applyProtection="1">
      <alignment horizontal="center"/>
      <protection/>
    </xf>
    <xf numFmtId="4" fontId="29" fillId="0" borderId="30" xfId="0" applyNumberFormat="1" applyFont="1" applyFill="1" applyBorder="1" applyAlignment="1" applyProtection="1">
      <alignment horizontal="center"/>
      <protection/>
    </xf>
    <xf numFmtId="0" fontId="1" fillId="0" borderId="20" xfId="0" applyFont="1" applyFill="1" applyBorder="1" applyAlignment="1" applyProtection="1">
      <alignment horizontal="center"/>
      <protection/>
    </xf>
    <xf numFmtId="4" fontId="1" fillId="0" borderId="20" xfId="0" applyNumberFormat="1" applyFont="1" applyFill="1" applyBorder="1" applyAlignment="1" applyProtection="1">
      <alignment horizontal="center"/>
      <protection/>
    </xf>
    <xf numFmtId="49" fontId="1" fillId="0" borderId="31" xfId="118" applyNumberFormat="1" applyFont="1" applyFill="1" applyBorder="1" applyAlignment="1" applyProtection="1">
      <alignment horizontal="center"/>
      <protection/>
    </xf>
    <xf numFmtId="4" fontId="1" fillId="0" borderId="30" xfId="118" applyNumberFormat="1" applyFont="1" applyFill="1" applyBorder="1" applyAlignment="1" applyProtection="1">
      <alignment horizontal="center"/>
      <protection/>
    </xf>
    <xf numFmtId="0" fontId="1" fillId="0" borderId="31" xfId="118" applyFont="1" applyFill="1" applyBorder="1" applyAlignment="1" applyProtection="1">
      <alignment horizontal="center"/>
      <protection/>
    </xf>
    <xf numFmtId="49" fontId="1" fillId="0" borderId="32" xfId="118" applyNumberFormat="1" applyFont="1" applyFill="1" applyBorder="1" applyAlignment="1" applyProtection="1">
      <alignment horizontal="center"/>
      <protection/>
    </xf>
    <xf numFmtId="4" fontId="1" fillId="0" borderId="32" xfId="118" applyNumberFormat="1" applyFont="1" applyFill="1" applyBorder="1" applyAlignment="1" applyProtection="1">
      <alignment horizontal="center"/>
      <protection/>
    </xf>
    <xf numFmtId="49" fontId="6" fillId="0" borderId="29" xfId="0" applyNumberFormat="1" applyFont="1" applyFill="1" applyBorder="1" applyAlignment="1" applyProtection="1">
      <alignment horizontal="left" vertical="top" wrapText="1"/>
      <protection/>
    </xf>
    <xf numFmtId="0" fontId="1" fillId="0" borderId="29" xfId="0" applyFont="1" applyFill="1" applyBorder="1" applyAlignment="1" applyProtection="1">
      <alignment vertical="justify"/>
      <protection/>
    </xf>
    <xf numFmtId="0" fontId="1" fillId="0" borderId="29" xfId="0" applyFont="1" applyFill="1" applyBorder="1" applyAlignment="1" applyProtection="1">
      <alignment horizontal="left" vertical="justify" wrapText="1"/>
      <protection/>
    </xf>
    <xf numFmtId="0" fontId="6" fillId="0" borderId="0" xfId="0" applyFont="1" applyFill="1" applyAlignment="1" applyProtection="1">
      <alignment horizontal="center"/>
      <protection/>
    </xf>
    <xf numFmtId="0" fontId="1" fillId="0" borderId="0" xfId="0" applyFont="1" applyFill="1" applyAlignment="1" applyProtection="1">
      <alignment horizontal="left" vertical="justify" wrapText="1"/>
      <protection/>
    </xf>
    <xf numFmtId="2" fontId="1" fillId="0" borderId="0" xfId="0" applyNumberFormat="1" applyFont="1" applyFill="1" applyBorder="1" applyAlignment="1" applyProtection="1">
      <alignment horizontal="right" vertical="justify"/>
      <protection/>
    </xf>
    <xf numFmtId="0" fontId="6" fillId="0" borderId="0" xfId="0" applyFont="1" applyFill="1" applyBorder="1" applyAlignment="1" applyProtection="1">
      <alignment vertical="justify"/>
      <protection/>
    </xf>
    <xf numFmtId="0" fontId="6" fillId="0" borderId="29" xfId="0" applyFont="1" applyFill="1" applyBorder="1" applyAlignment="1" applyProtection="1">
      <alignment vertical="justify"/>
      <protection/>
    </xf>
    <xf numFmtId="0" fontId="6" fillId="0" borderId="29" xfId="0" applyFont="1" applyFill="1" applyBorder="1" applyAlignment="1" applyProtection="1">
      <alignment horizontal="justify" vertical="justify" wrapText="1"/>
      <protection/>
    </xf>
    <xf numFmtId="49" fontId="1" fillId="0" borderId="31" xfId="0" applyNumberFormat="1" applyFont="1" applyFill="1" applyBorder="1" applyAlignment="1" applyProtection="1">
      <alignment horizontal="justify" vertical="justify" wrapText="1"/>
      <protection/>
    </xf>
    <xf numFmtId="0" fontId="1" fillId="0" borderId="31" xfId="0" applyNumberFormat="1" applyFont="1" applyFill="1" applyBorder="1" applyAlignment="1" applyProtection="1">
      <alignment horizontal="justify" vertical="justify" wrapText="1"/>
      <protection/>
    </xf>
    <xf numFmtId="49" fontId="1" fillId="0" borderId="31" xfId="0" applyNumberFormat="1" applyFont="1" applyFill="1" applyBorder="1" applyAlignment="1" applyProtection="1">
      <alignment horizontal="center"/>
      <protection/>
    </xf>
    <xf numFmtId="0" fontId="1" fillId="0" borderId="29" xfId="118" applyFont="1" applyFill="1" applyBorder="1" applyAlignment="1" applyProtection="1">
      <alignment horizontal="justify" vertical="justify" wrapText="1"/>
      <protection hidden="1"/>
    </xf>
    <xf numFmtId="0" fontId="1" fillId="0" borderId="31" xfId="118" applyFont="1" applyFill="1" applyBorder="1" applyAlignment="1" applyProtection="1">
      <alignment horizontal="justify" vertical="justify" wrapText="1"/>
      <protection hidden="1"/>
    </xf>
    <xf numFmtId="4" fontId="1" fillId="0" borderId="31" xfId="105" applyNumberFormat="1" applyFont="1" applyFill="1" applyBorder="1" applyAlignment="1" applyProtection="1">
      <alignment horizontal="center"/>
      <protection/>
    </xf>
    <xf numFmtId="49" fontId="1" fillId="0" borderId="0" xfId="0" applyNumberFormat="1" applyFont="1" applyFill="1" applyBorder="1" applyAlignment="1" applyProtection="1">
      <alignment horizontal="justify" vertical="justify" wrapText="1"/>
      <protection/>
    </xf>
    <xf numFmtId="49" fontId="1" fillId="0" borderId="31" xfId="0" applyNumberFormat="1" applyFont="1" applyFill="1" applyBorder="1" applyAlignment="1" applyProtection="1">
      <alignment horizontal="justify" vertical="justify"/>
      <protection/>
    </xf>
    <xf numFmtId="49" fontId="1" fillId="0" borderId="29" xfId="118" applyNumberFormat="1" applyFont="1" applyFill="1" applyBorder="1" applyAlignment="1" applyProtection="1">
      <alignment horizontal="right" vertical="justify"/>
      <protection/>
    </xf>
    <xf numFmtId="49" fontId="12" fillId="0" borderId="29" xfId="0" applyNumberFormat="1" applyFont="1" applyFill="1" applyBorder="1" applyAlignment="1" applyProtection="1">
      <alignment horizontal="justify" vertical="justify" wrapText="1"/>
      <protection/>
    </xf>
    <xf numFmtId="49" fontId="1" fillId="0" borderId="29" xfId="105" applyNumberFormat="1" applyFont="1" applyFill="1" applyBorder="1" applyAlignment="1" applyProtection="1">
      <alignment horizontal="justify" vertical="justify" wrapText="1"/>
      <protection/>
    </xf>
    <xf numFmtId="0" fontId="1" fillId="0" borderId="29" xfId="105" applyFont="1" applyFill="1" applyBorder="1" applyAlignment="1" applyProtection="1">
      <alignment horizontal="center"/>
      <protection/>
    </xf>
    <xf numFmtId="2" fontId="1" fillId="0" borderId="20" xfId="0" applyNumberFormat="1" applyFont="1" applyFill="1" applyBorder="1" applyAlignment="1" applyProtection="1">
      <alignment horizontal="right" vertical="justify"/>
      <protection/>
    </xf>
    <xf numFmtId="49" fontId="1" fillId="0" borderId="20" xfId="0" applyNumberFormat="1" applyFont="1" applyFill="1" applyBorder="1" applyAlignment="1" applyProtection="1">
      <alignment horizontal="justify" vertical="justify" wrapText="1"/>
      <protection/>
    </xf>
    <xf numFmtId="0" fontId="1" fillId="0" borderId="29" xfId="118" applyFont="1" applyFill="1" applyBorder="1" applyAlignment="1" applyProtection="1">
      <alignment horizontal="justify" vertical="justify" wrapText="1"/>
      <protection/>
    </xf>
    <xf numFmtId="2" fontId="1" fillId="0" borderId="0" xfId="118" applyNumberFormat="1" applyFont="1" applyFill="1" applyBorder="1" applyAlignment="1" applyProtection="1">
      <alignment horizontal="right" vertical="justify"/>
      <protection/>
    </xf>
    <xf numFmtId="49" fontId="1" fillId="0" borderId="0" xfId="118" applyNumberFormat="1" applyFont="1" applyFill="1" applyBorder="1" applyAlignment="1" applyProtection="1">
      <alignment horizontal="justify" vertical="justify" wrapText="1"/>
      <protection/>
    </xf>
    <xf numFmtId="0" fontId="1" fillId="0" borderId="0" xfId="118" applyFont="1" applyFill="1" applyBorder="1" applyAlignment="1" applyProtection="1">
      <alignment horizontal="center"/>
      <protection/>
    </xf>
    <xf numFmtId="4" fontId="1" fillId="0" borderId="0" xfId="118" applyNumberFormat="1" applyFont="1" applyFill="1" applyBorder="1" applyAlignment="1" applyProtection="1">
      <alignment horizontal="center"/>
      <protection/>
    </xf>
    <xf numFmtId="1" fontId="1" fillId="0" borderId="29" xfId="0" applyNumberFormat="1" applyFont="1" applyFill="1" applyBorder="1" applyAlignment="1" applyProtection="1">
      <alignment horizontal="right" vertical="justify"/>
      <protection/>
    </xf>
    <xf numFmtId="49" fontId="6" fillId="0" borderId="29" xfId="118" applyNumberFormat="1" applyFont="1" applyFill="1" applyBorder="1" applyAlignment="1" applyProtection="1">
      <alignment horizontal="justify" vertical="justify" wrapText="1"/>
      <protection/>
    </xf>
    <xf numFmtId="0" fontId="1" fillId="0" borderId="20" xfId="0" applyFont="1" applyFill="1" applyBorder="1" applyAlignment="1" applyProtection="1">
      <alignment vertical="justify"/>
      <protection/>
    </xf>
    <xf numFmtId="0" fontId="17" fillId="0" borderId="29" xfId="0" applyFont="1" applyFill="1" applyBorder="1" applyAlignment="1" applyProtection="1">
      <alignment vertical="justify" wrapText="1"/>
      <protection/>
    </xf>
    <xf numFmtId="0" fontId="35" fillId="0" borderId="29" xfId="0" applyFont="1" applyFill="1" applyBorder="1" applyAlignment="1" applyProtection="1">
      <alignment vertical="justify" wrapText="1"/>
      <protection/>
    </xf>
    <xf numFmtId="0" fontId="1" fillId="0" borderId="0" xfId="0" applyFont="1" applyFill="1" applyBorder="1" applyAlignment="1" applyProtection="1">
      <alignment vertical="justify"/>
      <protection/>
    </xf>
    <xf numFmtId="1" fontId="1" fillId="0" borderId="29" xfId="118" applyNumberFormat="1" applyFont="1" applyFill="1" applyBorder="1" applyAlignment="1" applyProtection="1">
      <alignment horizontal="center"/>
      <protection/>
    </xf>
    <xf numFmtId="0" fontId="1" fillId="0" borderId="29" xfId="105" applyNumberFormat="1" applyFont="1" applyFill="1" applyBorder="1" applyAlignment="1" applyProtection="1">
      <alignment horizontal="justify" vertical="justify" wrapText="1"/>
      <protection/>
    </xf>
    <xf numFmtId="0" fontId="1" fillId="0" borderId="29" xfId="0" applyFont="1" applyFill="1" applyBorder="1" applyAlignment="1" applyProtection="1">
      <alignment horizontal="right" vertical="justify"/>
      <protection/>
    </xf>
    <xf numFmtId="4" fontId="1" fillId="0" borderId="35" xfId="0" applyNumberFormat="1" applyFont="1" applyFill="1" applyBorder="1" applyAlignment="1" applyProtection="1">
      <alignment horizontal="center"/>
      <protection/>
    </xf>
    <xf numFmtId="4" fontId="17" fillId="0" borderId="30" xfId="0" applyNumberFormat="1" applyFont="1" applyFill="1" applyBorder="1" applyAlignment="1" applyProtection="1">
      <alignment horizontal="center"/>
      <protection/>
    </xf>
    <xf numFmtId="2"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left" vertical="top" wrapText="1"/>
      <protection/>
    </xf>
    <xf numFmtId="0" fontId="1" fillId="0" borderId="0" xfId="0" applyFont="1" applyFill="1" applyBorder="1" applyAlignment="1" applyProtection="1">
      <alignment horizontal="right" vertical="top"/>
      <protection/>
    </xf>
    <xf numFmtId="4" fontId="37" fillId="0" borderId="21" xfId="0" applyNumberFormat="1" applyFont="1" applyFill="1" applyBorder="1" applyAlignment="1" applyProtection="1">
      <alignment horizontal="right" wrapText="1"/>
      <protection/>
    </xf>
    <xf numFmtId="0" fontId="17" fillId="0" borderId="0" xfId="0" applyFont="1" applyFill="1" applyBorder="1" applyAlignment="1" applyProtection="1">
      <alignment horizontal="justify" vertical="top"/>
      <protection/>
    </xf>
    <xf numFmtId="4" fontId="17" fillId="0" borderId="34" xfId="0" applyNumberFormat="1" applyFont="1" applyFill="1" applyBorder="1" applyAlignment="1" applyProtection="1">
      <alignment horizontal="center"/>
      <protection/>
    </xf>
    <xf numFmtId="4" fontId="20" fillId="0" borderId="0" xfId="0" applyNumberFormat="1" applyFont="1" applyFill="1" applyBorder="1" applyAlignment="1" applyProtection="1">
      <alignment horizontal="right"/>
      <protection/>
    </xf>
    <xf numFmtId="4" fontId="20" fillId="0" borderId="10" xfId="0" applyNumberFormat="1" applyFont="1" applyBorder="1" applyAlignment="1" applyProtection="1">
      <alignment horizontal="right"/>
      <protection/>
    </xf>
    <xf numFmtId="4" fontId="26" fillId="0" borderId="0" xfId="0" applyNumberFormat="1" applyFont="1" applyBorder="1" applyAlignment="1" applyProtection="1">
      <alignment horizontal="right" wrapText="1"/>
      <protection/>
    </xf>
    <xf numFmtId="4" fontId="35" fillId="0" borderId="0" xfId="0" applyNumberFormat="1" applyFont="1" applyBorder="1" applyAlignment="1" applyProtection="1">
      <alignment horizontal="right" wrapText="1"/>
      <protection/>
    </xf>
    <xf numFmtId="4" fontId="26" fillId="0" borderId="0" xfId="0" applyNumberFormat="1" applyFont="1" applyFill="1" applyBorder="1" applyAlignment="1" applyProtection="1">
      <alignment horizontal="right" wrapText="1"/>
      <protection/>
    </xf>
    <xf numFmtId="4" fontId="20" fillId="0" borderId="0" xfId="0" applyNumberFormat="1" applyFont="1" applyBorder="1" applyAlignment="1" applyProtection="1">
      <alignment horizontal="right" wrapText="1"/>
      <protection/>
    </xf>
    <xf numFmtId="4" fontId="26" fillId="0" borderId="12" xfId="0" applyNumberFormat="1" applyFont="1" applyBorder="1" applyAlignment="1" applyProtection="1">
      <alignment horizontal="right" wrapText="1"/>
      <protection/>
    </xf>
    <xf numFmtId="4" fontId="26" fillId="0" borderId="11" xfId="0" applyNumberFormat="1" applyFont="1" applyBorder="1" applyAlignment="1" applyProtection="1">
      <alignment horizontal="right" wrapText="1"/>
      <protection/>
    </xf>
    <xf numFmtId="4" fontId="24" fillId="0" borderId="30" xfId="0" applyNumberFormat="1" applyFont="1" applyFill="1" applyBorder="1" applyAlignment="1" applyProtection="1">
      <alignment horizontal="center"/>
      <protection/>
    </xf>
    <xf numFmtId="3" fontId="1" fillId="0" borderId="29" xfId="0" applyNumberFormat="1" applyFont="1" applyFill="1" applyBorder="1" applyAlignment="1" applyProtection="1">
      <alignment horizontal="center"/>
      <protection/>
    </xf>
    <xf numFmtId="3" fontId="17" fillId="0" borderId="29" xfId="0" applyNumberFormat="1" applyFont="1" applyFill="1" applyBorder="1" applyAlignment="1" applyProtection="1">
      <alignment horizontal="center"/>
      <protection/>
    </xf>
    <xf numFmtId="4" fontId="24" fillId="0" borderId="33" xfId="0" applyNumberFormat="1" applyFont="1" applyFill="1" applyBorder="1" applyAlignment="1" applyProtection="1">
      <alignment horizontal="center"/>
      <protection/>
    </xf>
    <xf numFmtId="4" fontId="38" fillId="0" borderId="21" xfId="0" applyNumberFormat="1" applyFont="1" applyFill="1" applyBorder="1" applyAlignment="1" applyProtection="1">
      <alignment horizontal="right" wrapText="1"/>
      <protection/>
    </xf>
    <xf numFmtId="4" fontId="5" fillId="0" borderId="0" xfId="0" applyNumberFormat="1" applyFont="1" applyBorder="1" applyAlignment="1" applyProtection="1">
      <alignment horizontal="right" wrapText="1"/>
      <protection/>
    </xf>
    <xf numFmtId="0" fontId="1" fillId="0" borderId="0" xfId="0" applyFont="1" applyFill="1" applyBorder="1" applyAlignment="1" applyProtection="1">
      <alignment horizontal="justify" vertical="justify" wrapText="1"/>
      <protection/>
    </xf>
    <xf numFmtId="0" fontId="1" fillId="0" borderId="0" xfId="0" applyFont="1" applyFill="1" applyBorder="1" applyAlignment="1" applyProtection="1">
      <alignment vertical="justify" wrapText="1"/>
      <protection/>
    </xf>
    <xf numFmtId="0" fontId="17" fillId="0" borderId="0" xfId="0" applyFont="1" applyAlignment="1" applyProtection="1">
      <alignment horizontal="right" vertical="top"/>
      <protection/>
    </xf>
    <xf numFmtId="49" fontId="1" fillId="0" borderId="0" xfId="0" applyNumberFormat="1" applyFont="1" applyFill="1" applyBorder="1" applyAlignment="1" applyProtection="1">
      <alignment horizontal="left" vertical="justify"/>
      <protection/>
    </xf>
    <xf numFmtId="0" fontId="19" fillId="0" borderId="0" xfId="0" applyFont="1" applyAlignment="1" applyProtection="1">
      <alignment horizontal="left" vertical="top" wrapText="1"/>
      <protection/>
    </xf>
    <xf numFmtId="0" fontId="18" fillId="0" borderId="0" xfId="0" applyFont="1" applyAlignment="1" applyProtection="1">
      <alignment horizontal="right" vertical="top" wrapText="1"/>
      <protection/>
    </xf>
    <xf numFmtId="0" fontId="25" fillId="0" borderId="19" xfId="0" applyFont="1" applyBorder="1" applyAlignment="1" applyProtection="1">
      <alignment horizontal="left" wrapText="1"/>
      <protection/>
    </xf>
    <xf numFmtId="0" fontId="0" fillId="0" borderId="11" xfId="0" applyBorder="1" applyAlignment="1" applyProtection="1">
      <alignment wrapText="1"/>
      <protection/>
    </xf>
    <xf numFmtId="0" fontId="17" fillId="0" borderId="0" xfId="0" applyFont="1" applyFill="1" applyBorder="1" applyAlignment="1" applyProtection="1">
      <alignment horizontal="left" vertical="top"/>
      <protection locked="0"/>
    </xf>
    <xf numFmtId="168" fontId="1" fillId="0" borderId="13" xfId="0" applyNumberFormat="1" applyFont="1" applyBorder="1" applyAlignment="1" applyProtection="1">
      <alignment horizontal="right" wrapText="1"/>
      <protection/>
    </xf>
    <xf numFmtId="44" fontId="10" fillId="0" borderId="13" xfId="0" applyNumberFormat="1" applyFont="1" applyBorder="1" applyAlignment="1" applyProtection="1">
      <alignment horizontal="right"/>
      <protection/>
    </xf>
    <xf numFmtId="44" fontId="1" fillId="0" borderId="0" xfId="0" applyNumberFormat="1" applyFont="1" applyAlignment="1" applyProtection="1">
      <alignment horizontal="right" wrapText="1"/>
      <protection/>
    </xf>
    <xf numFmtId="44" fontId="10" fillId="0" borderId="0" xfId="0" applyNumberFormat="1" applyFont="1" applyAlignment="1" applyProtection="1">
      <alignment horizontal="right" wrapText="1"/>
      <protection/>
    </xf>
    <xf numFmtId="0" fontId="6" fillId="0" borderId="0" xfId="0" applyFont="1" applyFill="1" applyAlignment="1" applyProtection="1">
      <alignment horizontal="justify" vertical="top" wrapText="1"/>
      <protection/>
    </xf>
    <xf numFmtId="168" fontId="1" fillId="0" borderId="36" xfId="0" applyNumberFormat="1" applyFont="1" applyBorder="1" applyAlignment="1" applyProtection="1">
      <alignment horizontal="right" wrapText="1"/>
      <protection/>
    </xf>
    <xf numFmtId="44" fontId="10" fillId="0" borderId="37" xfId="0" applyNumberFormat="1" applyFont="1" applyBorder="1" applyAlignment="1" applyProtection="1">
      <alignment horizontal="right" wrapText="1"/>
      <protection/>
    </xf>
    <xf numFmtId="168" fontId="1" fillId="0" borderId="10" xfId="0" applyNumberFormat="1" applyFont="1" applyBorder="1" applyAlignment="1" applyProtection="1">
      <alignment horizontal="right" wrapText="1"/>
      <protection/>
    </xf>
    <xf numFmtId="0" fontId="10" fillId="0" borderId="10" xfId="0" applyFont="1" applyBorder="1" applyAlignment="1" applyProtection="1">
      <alignment/>
      <protection/>
    </xf>
    <xf numFmtId="4" fontId="1" fillId="0" borderId="0" xfId="0" applyNumberFormat="1" applyFont="1" applyFill="1" applyBorder="1" applyAlignment="1" applyProtection="1">
      <alignment horizontal="justify" vertical="top"/>
      <protection locked="0"/>
    </xf>
    <xf numFmtId="4" fontId="1" fillId="0" borderId="0" xfId="0" applyNumberFormat="1" applyFont="1" applyFill="1" applyBorder="1" applyAlignment="1" applyProtection="1">
      <alignment horizontal="center"/>
      <protection locked="0"/>
    </xf>
    <xf numFmtId="0" fontId="1" fillId="0" borderId="0" xfId="0" applyFont="1" applyFill="1" applyAlignment="1" applyProtection="1">
      <alignment horizontal="center" vertical="top"/>
      <protection locked="0"/>
    </xf>
    <xf numFmtId="0" fontId="1" fillId="0" borderId="0" xfId="0" applyFont="1" applyFill="1" applyAlignment="1" applyProtection="1">
      <alignment horizontal="justify" vertical="top" wrapText="1"/>
      <protection locked="0"/>
    </xf>
    <xf numFmtId="0" fontId="1" fillId="0" borderId="0" xfId="0" applyFont="1" applyFill="1" applyAlignment="1" applyProtection="1">
      <alignment horizontal="center"/>
      <protection locked="0"/>
    </xf>
    <xf numFmtId="4" fontId="1" fillId="0" borderId="0" xfId="0" applyNumberFormat="1" applyFont="1" applyFill="1" applyAlignment="1" applyProtection="1">
      <alignment horizontal="right"/>
      <protection locked="0"/>
    </xf>
    <xf numFmtId="0" fontId="1" fillId="0" borderId="0" xfId="0" applyFont="1" applyFill="1" applyBorder="1" applyAlignment="1" applyProtection="1">
      <alignment vertical="top"/>
      <protection locked="0"/>
    </xf>
    <xf numFmtId="0" fontId="1" fillId="0" borderId="0" xfId="99" applyFont="1" applyFill="1" applyBorder="1" applyAlignment="1" applyProtection="1">
      <alignment horizontal="center" vertical="top"/>
      <protection locked="0"/>
    </xf>
    <xf numFmtId="4" fontId="1" fillId="0" borderId="0" xfId="0" applyNumberFormat="1" applyFont="1" applyBorder="1" applyAlignment="1" applyProtection="1">
      <alignment/>
      <protection locked="0"/>
    </xf>
    <xf numFmtId="0" fontId="1" fillId="0" borderId="0" xfId="99" applyFont="1" applyFill="1" applyBorder="1" applyAlignment="1" applyProtection="1">
      <alignment horizontal="center" vertical="top" wrapText="1"/>
      <protection locked="0"/>
    </xf>
    <xf numFmtId="0" fontId="1" fillId="0" borderId="0" xfId="92" applyFont="1" applyFill="1" applyBorder="1" applyAlignment="1" applyProtection="1">
      <alignment horizontal="center" vertical="top"/>
      <protection locked="0"/>
    </xf>
    <xf numFmtId="0" fontId="1" fillId="0" borderId="0" xfId="108" applyFont="1" applyFill="1" applyAlignment="1" applyProtection="1">
      <alignment horizontal="center" vertical="top"/>
      <protection locked="0"/>
    </xf>
    <xf numFmtId="4" fontId="1" fillId="0" borderId="0" xfId="108" applyNumberFormat="1" applyFont="1" applyFill="1" applyProtection="1">
      <alignment/>
      <protection locked="0"/>
    </xf>
    <xf numFmtId="0" fontId="1" fillId="0" borderId="0" xfId="0" applyFont="1" applyFill="1" applyAlignment="1" applyProtection="1">
      <alignment horizontal="justify" vertical="top"/>
      <protection locked="0"/>
    </xf>
    <xf numFmtId="4" fontId="1" fillId="0" borderId="0" xfId="0" applyNumberFormat="1" applyFont="1" applyFill="1" applyAlignment="1" applyProtection="1">
      <alignment/>
      <protection locked="0"/>
    </xf>
    <xf numFmtId="4" fontId="1" fillId="0" borderId="13" xfId="0" applyNumberFormat="1" applyFont="1" applyFill="1" applyBorder="1" applyAlignment="1" applyProtection="1">
      <alignment horizontal="right"/>
      <protection locked="0"/>
    </xf>
    <xf numFmtId="4" fontId="1" fillId="0" borderId="15" xfId="0" applyNumberFormat="1" applyFont="1" applyFill="1" applyBorder="1" applyAlignment="1" applyProtection="1">
      <alignment horizontal="right"/>
      <protection locked="0"/>
    </xf>
    <xf numFmtId="0" fontId="32" fillId="0" borderId="0" xfId="0" applyFont="1" applyFill="1" applyBorder="1"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horizontal="center"/>
      <protection locked="0"/>
    </xf>
    <xf numFmtId="4" fontId="32" fillId="0" borderId="0"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right" vertical="top"/>
      <protection locked="0"/>
    </xf>
    <xf numFmtId="0" fontId="17" fillId="0" borderId="0" xfId="0" applyFont="1" applyFill="1" applyBorder="1" applyAlignment="1" applyProtection="1">
      <alignment/>
      <protection locked="0"/>
    </xf>
    <xf numFmtId="0" fontId="17" fillId="0" borderId="0" xfId="0" applyFont="1" applyFill="1" applyBorder="1" applyAlignment="1" applyProtection="1">
      <alignment horizontal="center"/>
      <protection locked="0"/>
    </xf>
    <xf numFmtId="4" fontId="17" fillId="0" borderId="0" xfId="0" applyNumberFormat="1" applyFont="1" applyFill="1" applyBorder="1" applyAlignment="1" applyProtection="1">
      <alignment horizontal="center"/>
      <protection locked="0"/>
    </xf>
    <xf numFmtId="2" fontId="55" fillId="0" borderId="0" xfId="0" applyNumberFormat="1" applyFont="1" applyFill="1" applyBorder="1" applyAlignment="1" applyProtection="1">
      <alignment horizontal="left" vertical="top"/>
      <protection locked="0"/>
    </xf>
    <xf numFmtId="0" fontId="55" fillId="0" borderId="0" xfId="0" applyFont="1" applyFill="1" applyAlignment="1" applyProtection="1">
      <alignment horizontal="left"/>
      <protection locked="0"/>
    </xf>
    <xf numFmtId="0" fontId="55" fillId="0" borderId="0" xfId="0" applyFont="1" applyFill="1" applyAlignment="1" applyProtection="1">
      <alignment horizontal="center"/>
      <protection locked="0"/>
    </xf>
    <xf numFmtId="0" fontId="6" fillId="0" borderId="0" xfId="0" applyFont="1" applyFill="1" applyAlignment="1" applyProtection="1">
      <alignment horizontal="center"/>
      <protection locked="0"/>
    </xf>
    <xf numFmtId="2" fontId="55" fillId="0" borderId="0" xfId="0" applyNumberFormat="1" applyFont="1" applyFill="1" applyBorder="1" applyAlignment="1" applyProtection="1">
      <alignment horizontal="left" vertical="justify"/>
      <protection locked="0"/>
    </xf>
    <xf numFmtId="0" fontId="35" fillId="0" borderId="0" xfId="0" applyFont="1" applyFill="1" applyAlignment="1" applyProtection="1">
      <alignment horizontal="left" vertical="justify"/>
      <protection locked="0"/>
    </xf>
    <xf numFmtId="2" fontId="1" fillId="0" borderId="0" xfId="0" applyNumberFormat="1" applyFont="1" applyFill="1" applyBorder="1" applyAlignment="1" applyProtection="1">
      <alignment horizontal="right" vertical="justify"/>
      <protection locked="0"/>
    </xf>
    <xf numFmtId="0" fontId="54" fillId="0" borderId="0" xfId="72" applyFont="1" applyFill="1" applyAlignment="1" applyProtection="1">
      <alignment vertical="justify" wrapText="1"/>
      <protection locked="0"/>
    </xf>
    <xf numFmtId="4" fontId="34" fillId="0" borderId="0" xfId="0" applyNumberFormat="1" applyFont="1" applyFill="1" applyBorder="1" applyAlignment="1" applyProtection="1">
      <alignment horizontal="center"/>
      <protection locked="0"/>
    </xf>
    <xf numFmtId="2" fontId="1" fillId="0" borderId="29" xfId="0" applyNumberFormat="1" applyFont="1" applyFill="1" applyBorder="1" applyAlignment="1" applyProtection="1">
      <alignment horizontal="right" vertical="justify"/>
      <protection locked="0"/>
    </xf>
    <xf numFmtId="4" fontId="1" fillId="0" borderId="29" xfId="0" applyNumberFormat="1" applyFont="1" applyFill="1" applyBorder="1" applyAlignment="1" applyProtection="1">
      <alignment horizontal="center"/>
      <protection locked="0"/>
    </xf>
    <xf numFmtId="4" fontId="1" fillId="0" borderId="30" xfId="0" applyNumberFormat="1" applyFont="1" applyFill="1" applyBorder="1" applyAlignment="1" applyProtection="1">
      <alignment horizontal="center"/>
      <protection locked="0"/>
    </xf>
    <xf numFmtId="49" fontId="1" fillId="0" borderId="29" xfId="0" applyNumberFormat="1" applyFont="1" applyFill="1" applyBorder="1" applyAlignment="1" applyProtection="1">
      <alignment horizontal="justify" vertical="justify" wrapText="1"/>
      <protection locked="0"/>
    </xf>
    <xf numFmtId="4" fontId="1" fillId="0" borderId="32" xfId="0" applyNumberFormat="1" applyFont="1" applyFill="1" applyBorder="1" applyAlignment="1" applyProtection="1">
      <alignment horizontal="center"/>
      <protection locked="0"/>
    </xf>
    <xf numFmtId="0" fontId="1" fillId="0" borderId="29" xfId="0" applyFont="1" applyFill="1" applyBorder="1" applyAlignment="1" applyProtection="1">
      <alignment horizontal="center"/>
      <protection locked="0"/>
    </xf>
    <xf numFmtId="4" fontId="1" fillId="0" borderId="29" xfId="118" applyNumberFormat="1" applyFont="1" applyFill="1" applyBorder="1" applyAlignment="1" applyProtection="1">
      <alignment horizontal="center"/>
      <protection locked="0"/>
    </xf>
    <xf numFmtId="4" fontId="1" fillId="0" borderId="31" xfId="0" applyNumberFormat="1" applyFont="1" applyFill="1" applyBorder="1" applyAlignment="1" applyProtection="1">
      <alignment horizontal="center"/>
      <protection locked="0"/>
    </xf>
    <xf numFmtId="0" fontId="1" fillId="0" borderId="29" xfId="118" applyFont="1" applyFill="1" applyBorder="1" applyAlignment="1" applyProtection="1">
      <alignment horizontal="center"/>
      <protection locked="0"/>
    </xf>
    <xf numFmtId="4" fontId="29" fillId="0" borderId="0" xfId="0" applyNumberFormat="1" applyFont="1" applyFill="1" applyBorder="1" applyAlignment="1" applyProtection="1">
      <alignment horizontal="center"/>
      <protection locked="0"/>
    </xf>
    <xf numFmtId="4" fontId="6" fillId="0" borderId="0" xfId="0" applyNumberFormat="1" applyFont="1" applyFill="1" applyBorder="1" applyAlignment="1" applyProtection="1">
      <alignment horizontal="center"/>
      <protection locked="0"/>
    </xf>
    <xf numFmtId="4" fontId="6" fillId="0" borderId="29" xfId="0" applyNumberFormat="1" applyFont="1" applyFill="1" applyBorder="1" applyAlignment="1" applyProtection="1">
      <alignment horizontal="center"/>
      <protection locked="0"/>
    </xf>
    <xf numFmtId="4" fontId="6" fillId="0" borderId="31" xfId="0" applyNumberFormat="1" applyFont="1" applyFill="1" applyBorder="1" applyAlignment="1" applyProtection="1">
      <alignment horizontal="center"/>
      <protection locked="0"/>
    </xf>
    <xf numFmtId="4" fontId="6" fillId="0" borderId="32" xfId="0" applyNumberFormat="1"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4" fontId="1" fillId="0" borderId="20" xfId="0" applyNumberFormat="1"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4" fontId="29" fillId="0" borderId="29" xfId="0" applyNumberFormat="1" applyFont="1" applyFill="1" applyBorder="1" applyAlignment="1" applyProtection="1">
      <alignment horizontal="center"/>
      <protection locked="0"/>
    </xf>
    <xf numFmtId="2" fontId="17" fillId="0" borderId="0" xfId="64" applyNumberFormat="1" applyFont="1" applyFill="1" applyBorder="1" applyAlignment="1" applyProtection="1">
      <alignment horizontal="center" vertical="top" wrapText="1"/>
      <protection locked="0"/>
    </xf>
    <xf numFmtId="2" fontId="17" fillId="0" borderId="0" xfId="64" applyNumberFormat="1" applyFont="1" applyFill="1" applyBorder="1" applyAlignment="1" applyProtection="1">
      <alignment horizontal="center" vertical="top"/>
      <protection locked="0"/>
    </xf>
    <xf numFmtId="2" fontId="1" fillId="0" borderId="0" xfId="64" applyNumberFormat="1" applyFont="1" applyFill="1" applyBorder="1" applyAlignment="1" applyProtection="1">
      <alignment horizontal="center"/>
      <protection locked="0"/>
    </xf>
    <xf numFmtId="2" fontId="1" fillId="0" borderId="0" xfId="64" applyNumberFormat="1" applyFont="1" applyFill="1" applyBorder="1" applyAlignment="1" applyProtection="1">
      <alignment horizontal="left" vertical="top" wrapText="1"/>
      <protection locked="0"/>
    </xf>
    <xf numFmtId="2" fontId="1" fillId="0" borderId="0" xfId="64" applyNumberFormat="1" applyFont="1" applyFill="1" applyBorder="1" applyAlignment="1" applyProtection="1">
      <alignment horizontal="left" vertical="top"/>
      <protection locked="0"/>
    </xf>
    <xf numFmtId="2" fontId="1" fillId="0" borderId="0" xfId="64" applyNumberFormat="1" applyFont="1" applyFill="1" applyBorder="1" applyAlignment="1" applyProtection="1">
      <alignment horizontal="left"/>
      <protection locked="0"/>
    </xf>
    <xf numFmtId="2" fontId="1" fillId="0" borderId="0" xfId="64" applyNumberFormat="1" applyFont="1" applyFill="1" applyBorder="1" applyAlignment="1" applyProtection="1">
      <alignment horizontal="center" vertical="top" wrapText="1"/>
      <protection locked="0"/>
    </xf>
    <xf numFmtId="2" fontId="1" fillId="0" borderId="0" xfId="64" applyNumberFormat="1" applyFont="1" applyFill="1" applyBorder="1" applyAlignment="1" applyProtection="1">
      <alignment horizontal="left" wrapText="1"/>
      <protection locked="0"/>
    </xf>
    <xf numFmtId="2" fontId="22" fillId="0" borderId="0" xfId="64" applyNumberFormat="1" applyFont="1" applyFill="1" applyBorder="1" applyAlignment="1" applyProtection="1">
      <alignment horizontal="center" vertical="center" wrapText="1"/>
      <protection locked="0"/>
    </xf>
    <xf numFmtId="2" fontId="18" fillId="0" borderId="0" xfId="64" applyNumberFormat="1" applyFont="1" applyFill="1" applyBorder="1" applyAlignment="1" applyProtection="1">
      <alignment horizontal="center" vertical="center" wrapText="1"/>
      <protection locked="0"/>
    </xf>
    <xf numFmtId="2" fontId="17" fillId="0" borderId="0" xfId="64" applyNumberFormat="1" applyFont="1" applyFill="1" applyBorder="1" applyAlignment="1" applyProtection="1">
      <alignment horizontal="center" vertical="center"/>
      <protection locked="0"/>
    </xf>
    <xf numFmtId="2" fontId="1" fillId="0" borderId="0" xfId="64" applyNumberFormat="1" applyFont="1" applyFill="1" applyBorder="1" applyAlignment="1" applyProtection="1">
      <alignment horizontal="center" vertical="justify"/>
      <protection locked="0"/>
    </xf>
    <xf numFmtId="0" fontId="1" fillId="0" borderId="20" xfId="64" applyFont="1" applyFill="1" applyBorder="1" applyAlignment="1" applyProtection="1">
      <alignment horizontal="center" vertical="center" wrapText="1"/>
      <protection locked="0"/>
    </xf>
    <xf numFmtId="0" fontId="1" fillId="0" borderId="20" xfId="64" applyNumberFormat="1" applyFont="1" applyFill="1" applyBorder="1" applyAlignment="1" applyProtection="1">
      <alignment horizontal="center" vertical="center" wrapText="1"/>
      <protection locked="0"/>
    </xf>
    <xf numFmtId="4" fontId="1" fillId="0" borderId="20" xfId="64" applyNumberFormat="1" applyFont="1" applyFill="1" applyBorder="1" applyAlignment="1" applyProtection="1">
      <alignment horizontal="center" wrapText="1"/>
      <protection locked="0"/>
    </xf>
    <xf numFmtId="4" fontId="1" fillId="0" borderId="38" xfId="64" applyNumberFormat="1" applyFont="1" applyFill="1" applyBorder="1" applyAlignment="1" applyProtection="1">
      <alignment horizontal="right"/>
      <protection locked="0"/>
    </xf>
    <xf numFmtId="4" fontId="20" fillId="0" borderId="0" xfId="0" applyNumberFormat="1" applyFont="1" applyBorder="1" applyAlignment="1" applyProtection="1">
      <alignment horizontal="right"/>
      <protection locked="0"/>
    </xf>
    <xf numFmtId="4" fontId="1" fillId="0" borderId="10" xfId="0" applyNumberFormat="1" applyFont="1" applyFill="1" applyBorder="1" applyAlignment="1" applyProtection="1">
      <alignment horizontal="center"/>
      <protection locked="0"/>
    </xf>
    <xf numFmtId="4" fontId="26" fillId="0" borderId="0" xfId="0" applyNumberFormat="1" applyFont="1" applyBorder="1" applyAlignment="1" applyProtection="1">
      <alignment horizontal="right" wrapText="1"/>
      <protection locked="0"/>
    </xf>
    <xf numFmtId="4" fontId="1" fillId="0" borderId="11" xfId="0" applyNumberFormat="1" applyFont="1" applyFill="1" applyBorder="1" applyAlignment="1" applyProtection="1">
      <alignment horizontal="center"/>
      <protection locked="0"/>
    </xf>
    <xf numFmtId="0" fontId="15" fillId="0" borderId="0" xfId="0" applyFont="1" applyBorder="1" applyAlignment="1" applyProtection="1">
      <alignment horizontal="center" wrapText="1"/>
      <protection locked="0"/>
    </xf>
    <xf numFmtId="4" fontId="20" fillId="0" borderId="10" xfId="0" applyNumberFormat="1" applyFont="1" applyBorder="1" applyAlignment="1" applyProtection="1">
      <alignment horizontal="center" wrapText="1"/>
      <protection locked="0"/>
    </xf>
    <xf numFmtId="4" fontId="20" fillId="0" borderId="0" xfId="0" applyNumberFormat="1" applyFont="1" applyBorder="1" applyAlignment="1" applyProtection="1">
      <alignment horizontal="center" wrapText="1"/>
      <protection locked="0"/>
    </xf>
    <xf numFmtId="4" fontId="20" fillId="0" borderId="0" xfId="0" applyNumberFormat="1" applyFont="1" applyBorder="1" applyAlignment="1" applyProtection="1">
      <alignment/>
      <protection locked="0"/>
    </xf>
    <xf numFmtId="4" fontId="26" fillId="0" borderId="0" xfId="0" applyNumberFormat="1" applyFont="1" applyAlignment="1" applyProtection="1">
      <alignment/>
      <protection locked="0"/>
    </xf>
    <xf numFmtId="1" fontId="27" fillId="0" borderId="0" xfId="0" applyNumberFormat="1" applyFont="1" applyAlignment="1" applyProtection="1">
      <alignment horizontal="center" vertical="center" wrapText="1"/>
      <protection locked="0"/>
    </xf>
    <xf numFmtId="2" fontId="28" fillId="4" borderId="39" xfId="46" applyNumberFormat="1" applyFont="1" applyBorder="1" applyAlignment="1" applyProtection="1">
      <alignment horizontal="center" vertical="center" wrapText="1"/>
      <protection locked="0"/>
    </xf>
    <xf numFmtId="2" fontId="28" fillId="4" borderId="40" xfId="46" applyNumberFormat="1" applyFont="1" applyBorder="1" applyAlignment="1" applyProtection="1">
      <alignment horizontal="center" vertical="center" wrapText="1"/>
      <protection locked="0"/>
    </xf>
    <xf numFmtId="2" fontId="28" fillId="4" borderId="23" xfId="46" applyNumberFormat="1" applyFont="1" applyBorder="1" applyAlignment="1" applyProtection="1">
      <alignment horizontal="center" vertical="center" wrapText="1"/>
      <protection locked="0"/>
    </xf>
    <xf numFmtId="1" fontId="17" fillId="0" borderId="41" xfId="0" applyNumberFormat="1"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17" fillId="0" borderId="41" xfId="0" applyNumberFormat="1" applyFont="1" applyBorder="1" applyAlignment="1" applyProtection="1">
      <alignment horizontal="center" vertical="center" wrapText="1"/>
      <protection locked="0"/>
    </xf>
    <xf numFmtId="2" fontId="29" fillId="0" borderId="21" xfId="0" applyNumberFormat="1" applyFont="1" applyBorder="1" applyAlignment="1" applyProtection="1">
      <alignment horizontal="right" wrapText="1"/>
      <protection locked="0"/>
    </xf>
    <xf numFmtId="0" fontId="29" fillId="0" borderId="21" xfId="0" applyFont="1" applyBorder="1" applyAlignment="1" applyProtection="1">
      <alignment horizontal="right" vertical="center" wrapText="1"/>
      <protection locked="0"/>
    </xf>
    <xf numFmtId="0" fontId="29" fillId="0" borderId="21" xfId="0" applyFont="1" applyBorder="1" applyAlignment="1" applyProtection="1">
      <alignment horizontal="right" wrapText="1"/>
      <protection locked="0"/>
    </xf>
    <xf numFmtId="2" fontId="29" fillId="0" borderId="21" xfId="0" applyNumberFormat="1" applyFont="1" applyFill="1" applyBorder="1" applyAlignment="1" applyProtection="1">
      <alignment horizontal="right" wrapText="1"/>
      <protection locked="0"/>
    </xf>
    <xf numFmtId="4" fontId="29" fillId="0" borderId="21" xfId="111" applyNumberFormat="1" applyFont="1" applyBorder="1" applyAlignment="1" applyProtection="1">
      <alignment horizontal="right"/>
      <protection locked="0"/>
    </xf>
    <xf numFmtId="4" fontId="29" fillId="0" borderId="21" xfId="111" applyNumberFormat="1" applyFont="1" applyFill="1" applyBorder="1" applyAlignment="1" applyProtection="1">
      <alignment horizontal="right"/>
      <protection locked="0"/>
    </xf>
    <xf numFmtId="0" fontId="29" fillId="0" borderId="21" xfId="0" applyFont="1" applyFill="1" applyBorder="1" applyAlignment="1" applyProtection="1">
      <alignment horizontal="right" wrapText="1"/>
      <protection locked="0"/>
    </xf>
    <xf numFmtId="4" fontId="29" fillId="0" borderId="21" xfId="115" applyNumberFormat="1" applyFont="1" applyFill="1" applyBorder="1" applyAlignment="1" applyProtection="1">
      <alignment horizontal="right"/>
      <protection locked="0"/>
    </xf>
    <xf numFmtId="4" fontId="29" fillId="0" borderId="21" xfId="115" applyNumberFormat="1" applyFont="1" applyBorder="1" applyAlignment="1" applyProtection="1">
      <alignment horizontal="right"/>
      <protection locked="0"/>
    </xf>
    <xf numFmtId="2" fontId="19" fillId="0" borderId="21" xfId="0" applyNumberFormat="1" applyFont="1" applyBorder="1" applyAlignment="1" applyProtection="1">
      <alignment horizontal="center" wrapText="1"/>
      <protection locked="0"/>
    </xf>
    <xf numFmtId="1" fontId="19" fillId="0" borderId="0" xfId="0" applyNumberFormat="1" applyFont="1" applyAlignment="1" applyProtection="1">
      <alignment horizontal="center" vertical="top" wrapText="1"/>
      <protection locked="0"/>
    </xf>
    <xf numFmtId="0" fontId="19" fillId="0" borderId="0" xfId="0" applyFont="1" applyAlignment="1" applyProtection="1">
      <alignment vertical="top" wrapText="1"/>
      <protection locked="0"/>
    </xf>
    <xf numFmtId="1" fontId="18" fillId="22" borderId="39" xfId="57" applyNumberFormat="1" applyFont="1" applyBorder="1" applyAlignment="1" applyProtection="1">
      <alignment horizontal="center" vertical="center" wrapText="1"/>
      <protection locked="0"/>
    </xf>
    <xf numFmtId="1" fontId="18" fillId="22" borderId="40" xfId="57" applyNumberFormat="1" applyFont="1" applyBorder="1" applyAlignment="1" applyProtection="1">
      <alignment horizontal="center" vertical="center" wrapText="1"/>
      <protection locked="0"/>
    </xf>
    <xf numFmtId="0" fontId="19" fillId="0" borderId="0" xfId="0" applyFont="1" applyBorder="1" applyAlignment="1" applyProtection="1">
      <alignment horizontal="center" vertical="top" wrapText="1"/>
      <protection locked="0"/>
    </xf>
    <xf numFmtId="0" fontId="19" fillId="0" borderId="0" xfId="0" applyFont="1" applyBorder="1" applyAlignment="1" applyProtection="1">
      <alignment vertical="top" wrapText="1"/>
      <protection locked="0"/>
    </xf>
    <xf numFmtId="0" fontId="19" fillId="0" borderId="0" xfId="0" applyFont="1" applyBorder="1" applyAlignment="1" applyProtection="1">
      <alignment horizontal="center" wrapText="1"/>
      <protection locked="0"/>
    </xf>
    <xf numFmtId="1" fontId="19" fillId="0" borderId="0" xfId="0" applyNumberFormat="1" applyFont="1" applyBorder="1" applyAlignment="1" applyProtection="1">
      <alignment horizontal="center" wrapText="1"/>
      <protection locked="0"/>
    </xf>
    <xf numFmtId="0" fontId="19" fillId="0" borderId="0" xfId="0" applyNumberFormat="1" applyFont="1" applyBorder="1" applyAlignment="1" applyProtection="1">
      <alignment horizontal="center" wrapText="1"/>
      <protection locked="0"/>
    </xf>
    <xf numFmtId="2" fontId="19" fillId="0" borderId="0" xfId="0" applyNumberFormat="1" applyFont="1" applyBorder="1" applyAlignment="1" applyProtection="1">
      <alignment horizontal="center" wrapText="1"/>
      <protection locked="0"/>
    </xf>
    <xf numFmtId="1" fontId="19" fillId="0" borderId="0" xfId="0" applyNumberFormat="1" applyFont="1" applyAlignment="1" applyProtection="1">
      <alignment horizontal="center" wrapText="1"/>
      <protection locked="0"/>
    </xf>
    <xf numFmtId="0" fontId="19" fillId="0" borderId="0" xfId="0" applyNumberFormat="1" applyFont="1" applyAlignment="1" applyProtection="1">
      <alignment horizontal="center" wrapText="1"/>
      <protection locked="0"/>
    </xf>
    <xf numFmtId="2" fontId="19" fillId="0" borderId="0" xfId="0" applyNumberFormat="1" applyFont="1" applyAlignment="1" applyProtection="1">
      <alignment horizontal="center" wrapText="1"/>
      <protection locked="0"/>
    </xf>
    <xf numFmtId="1" fontId="17" fillId="0" borderId="41" xfId="0" applyNumberFormat="1" applyFont="1" applyFill="1" applyBorder="1" applyAlignment="1" applyProtection="1">
      <alignment horizontal="center" vertical="center" wrapText="1"/>
      <protection locked="0"/>
    </xf>
    <xf numFmtId="0" fontId="17" fillId="0" borderId="41" xfId="0" applyFont="1" applyFill="1" applyBorder="1" applyAlignment="1" applyProtection="1">
      <alignment horizontal="center" vertical="center" wrapText="1"/>
      <protection locked="0"/>
    </xf>
    <xf numFmtId="0" fontId="17" fillId="0" borderId="41" xfId="0" applyNumberFormat="1" applyFont="1" applyFill="1" applyBorder="1" applyAlignment="1" applyProtection="1">
      <alignment horizontal="center" vertical="center" wrapText="1"/>
      <protection locked="0"/>
    </xf>
    <xf numFmtId="4" fontId="11" fillId="0" borderId="21" xfId="0" applyNumberFormat="1" applyFont="1" applyFill="1" applyBorder="1" applyAlignment="1" applyProtection="1">
      <alignment horizontal="right" wrapText="1"/>
      <protection locked="0"/>
    </xf>
    <xf numFmtId="0" fontId="29" fillId="0" borderId="21" xfId="0" applyFont="1" applyFill="1" applyBorder="1" applyAlignment="1" applyProtection="1">
      <alignment horizontal="right" wrapText="1"/>
      <protection locked="0"/>
    </xf>
    <xf numFmtId="1" fontId="19" fillId="0" borderId="0" xfId="0" applyNumberFormat="1" applyFont="1" applyFill="1" applyAlignment="1" applyProtection="1">
      <alignment horizontal="center" vertical="top" wrapText="1"/>
      <protection locked="0"/>
    </xf>
    <xf numFmtId="0" fontId="19" fillId="0" borderId="0" xfId="0" applyFont="1" applyFill="1" applyAlignment="1" applyProtection="1">
      <alignment vertical="top" wrapText="1"/>
      <protection locked="0"/>
    </xf>
    <xf numFmtId="1" fontId="18" fillId="22" borderId="42" xfId="57" applyNumberFormat="1" applyFont="1" applyFill="1" applyBorder="1" applyAlignment="1" applyProtection="1">
      <alignment horizontal="center" vertical="center" wrapText="1"/>
      <protection locked="0"/>
    </xf>
    <xf numFmtId="1" fontId="18" fillId="22" borderId="40" xfId="57" applyNumberFormat="1" applyFont="1" applyFill="1" applyBorder="1" applyAlignment="1" applyProtection="1">
      <alignment horizontal="center" vertical="center" wrapText="1"/>
      <protection locked="0"/>
    </xf>
    <xf numFmtId="1" fontId="19" fillId="0" borderId="0" xfId="0" applyNumberFormat="1" applyFont="1" applyFill="1" applyBorder="1" applyAlignment="1" applyProtection="1">
      <alignment horizontal="center" wrapText="1"/>
      <protection locked="0"/>
    </xf>
    <xf numFmtId="1" fontId="18" fillId="0" borderId="0" xfId="0" applyNumberFormat="1" applyFont="1" applyFill="1" applyBorder="1" applyAlignment="1" applyProtection="1">
      <alignment horizontal="center" wrapText="1"/>
      <protection locked="0"/>
    </xf>
    <xf numFmtId="1" fontId="18" fillId="0" borderId="0" xfId="0" applyNumberFormat="1" applyFont="1" applyFill="1" applyBorder="1" applyAlignment="1" applyProtection="1">
      <alignment horizontal="center" vertical="center" wrapText="1"/>
      <protection locked="0"/>
    </xf>
    <xf numFmtId="0" fontId="20" fillId="0" borderId="21" xfId="0" applyFont="1" applyFill="1" applyBorder="1" applyAlignment="1" applyProtection="1">
      <alignment vertical="top" wrapText="1"/>
      <protection locked="0"/>
    </xf>
    <xf numFmtId="0" fontId="29" fillId="0" borderId="21" xfId="0" applyNumberFormat="1" applyFont="1" applyFill="1" applyBorder="1" applyAlignment="1" applyProtection="1">
      <alignment horizontal="right" wrapText="1"/>
      <protection locked="0"/>
    </xf>
    <xf numFmtId="0" fontId="32" fillId="0" borderId="21" xfId="0" applyNumberFormat="1" applyFont="1" applyFill="1" applyBorder="1" applyAlignment="1" applyProtection="1">
      <alignment horizontal="right" vertical="center" textRotation="90" wrapText="1"/>
      <protection locked="0"/>
    </xf>
    <xf numFmtId="2" fontId="29" fillId="0" borderId="21" xfId="0" applyNumberFormat="1" applyFont="1" applyFill="1" applyBorder="1" applyAlignment="1" applyProtection="1">
      <alignment horizontal="right" wrapText="1"/>
      <protection locked="0"/>
    </xf>
    <xf numFmtId="1" fontId="19" fillId="0" borderId="21" xfId="0" applyNumberFormat="1" applyFont="1" applyFill="1" applyBorder="1" applyAlignment="1" applyProtection="1">
      <alignment horizontal="center" vertical="top" wrapText="1"/>
      <protection locked="0"/>
    </xf>
    <xf numFmtId="0" fontId="19" fillId="0" borderId="21" xfId="0" applyFont="1" applyFill="1" applyBorder="1" applyAlignment="1" applyProtection="1">
      <alignment vertical="top" wrapText="1"/>
      <protection locked="0"/>
    </xf>
    <xf numFmtId="1" fontId="19" fillId="0" borderId="21" xfId="0" applyNumberFormat="1" applyFont="1" applyFill="1" applyBorder="1" applyAlignment="1" applyProtection="1">
      <alignment horizontal="center" wrapText="1"/>
      <protection locked="0"/>
    </xf>
    <xf numFmtId="2" fontId="19" fillId="0" borderId="21" xfId="0" applyNumberFormat="1" applyFont="1" applyFill="1" applyBorder="1" applyAlignment="1" applyProtection="1">
      <alignment horizontal="center" wrapText="1"/>
      <protection locked="0"/>
    </xf>
    <xf numFmtId="4" fontId="33" fillId="0" borderId="21" xfId="0" applyNumberFormat="1" applyFont="1" applyFill="1" applyBorder="1" applyAlignment="1" applyProtection="1">
      <alignment horizontal="right" wrapText="1"/>
      <protection locked="0"/>
    </xf>
    <xf numFmtId="1" fontId="19" fillId="0" borderId="0" xfId="0" applyNumberFormat="1" applyFont="1" applyFill="1" applyAlignment="1" applyProtection="1">
      <alignment horizontal="center" wrapText="1"/>
      <protection locked="0"/>
    </xf>
    <xf numFmtId="0" fontId="19" fillId="0" borderId="0" xfId="0" applyNumberFormat="1" applyFont="1" applyFill="1" applyAlignment="1" applyProtection="1">
      <alignment horizontal="center" wrapText="1"/>
      <protection locked="0"/>
    </xf>
    <xf numFmtId="2" fontId="19" fillId="0" borderId="0" xfId="0" applyNumberFormat="1" applyFont="1" applyFill="1" applyAlignment="1" applyProtection="1">
      <alignment horizontal="center" wrapText="1"/>
      <protection locked="0"/>
    </xf>
    <xf numFmtId="1" fontId="33" fillId="0" borderId="0" xfId="0" applyNumberFormat="1" applyFont="1" applyFill="1" applyAlignment="1" applyProtection="1">
      <alignment horizontal="center" vertical="top" wrapText="1"/>
      <protection locked="0"/>
    </xf>
    <xf numFmtId="0" fontId="33" fillId="0" borderId="0" xfId="0" applyFont="1" applyFill="1" applyAlignment="1" applyProtection="1">
      <alignment vertical="center" wrapText="1"/>
      <protection locked="0"/>
    </xf>
    <xf numFmtId="1" fontId="33" fillId="0" borderId="0" xfId="0" applyNumberFormat="1" applyFont="1" applyFill="1" applyAlignment="1" applyProtection="1">
      <alignment horizontal="center" wrapText="1"/>
      <protection locked="0"/>
    </xf>
    <xf numFmtId="4" fontId="33" fillId="0" borderId="0" xfId="0" applyNumberFormat="1" applyFont="1" applyFill="1" applyAlignment="1" applyProtection="1">
      <alignment horizontal="right" wrapText="1"/>
      <protection locked="0"/>
    </xf>
    <xf numFmtId="4" fontId="33" fillId="0" borderId="0" xfId="0" applyNumberFormat="1" applyFont="1" applyFill="1" applyBorder="1" applyAlignment="1" applyProtection="1">
      <alignment horizontal="right" wrapText="1"/>
      <protection locked="0"/>
    </xf>
    <xf numFmtId="2" fontId="28" fillId="4" borderId="43" xfId="46" applyNumberFormat="1" applyFont="1" applyBorder="1" applyAlignment="1" applyProtection="1">
      <alignment horizontal="center" vertical="center" wrapText="1"/>
      <protection locked="0"/>
    </xf>
    <xf numFmtId="2" fontId="28" fillId="4" borderId="38" xfId="46" applyNumberFormat="1" applyFont="1" applyBorder="1" applyAlignment="1" applyProtection="1">
      <alignment horizontal="center" vertical="center" wrapText="1"/>
      <protection locked="0"/>
    </xf>
    <xf numFmtId="2" fontId="28" fillId="4" borderId="44" xfId="46" applyNumberFormat="1" applyFont="1" applyBorder="1" applyAlignment="1" applyProtection="1">
      <alignment horizontal="center" vertical="center" wrapText="1"/>
      <protection locked="0"/>
    </xf>
    <xf numFmtId="4" fontId="11" fillId="0" borderId="25" xfId="0" applyNumberFormat="1" applyFont="1" applyFill="1" applyBorder="1" applyAlignment="1" applyProtection="1">
      <alignment horizontal="right"/>
      <protection locked="0"/>
    </xf>
    <xf numFmtId="1" fontId="11" fillId="0" borderId="21" xfId="0" applyNumberFormat="1" applyFont="1" applyFill="1" applyBorder="1" applyAlignment="1" applyProtection="1">
      <alignment horizontal="center" wrapText="1"/>
      <protection locked="0"/>
    </xf>
    <xf numFmtId="4" fontId="11" fillId="0" borderId="21" xfId="0" applyNumberFormat="1" applyFont="1" applyFill="1" applyBorder="1" applyAlignment="1" applyProtection="1">
      <alignment horizontal="right"/>
      <protection locked="0"/>
    </xf>
    <xf numFmtId="1" fontId="11" fillId="0" borderId="21" xfId="0" applyNumberFormat="1" applyFont="1" applyFill="1" applyBorder="1" applyAlignment="1" applyProtection="1">
      <alignment horizontal="center" vertical="top" wrapText="1"/>
      <protection locked="0"/>
    </xf>
    <xf numFmtId="1" fontId="33" fillId="0" borderId="21" xfId="0" applyNumberFormat="1" applyFont="1" applyFill="1" applyBorder="1" applyAlignment="1" applyProtection="1">
      <alignment horizontal="center" vertical="top" wrapText="1"/>
      <protection locked="0"/>
    </xf>
    <xf numFmtId="4" fontId="33" fillId="0" borderId="21" xfId="0" applyNumberFormat="1" applyFont="1" applyFill="1" applyBorder="1" applyAlignment="1" applyProtection="1">
      <alignment horizontal="right"/>
      <protection locked="0"/>
    </xf>
    <xf numFmtId="0" fontId="33" fillId="0" borderId="21" xfId="0" applyFont="1" applyFill="1" applyBorder="1" applyAlignment="1" applyProtection="1">
      <alignment wrapText="1"/>
      <protection locked="0"/>
    </xf>
    <xf numFmtId="1" fontId="33" fillId="0" borderId="26" xfId="0" applyNumberFormat="1" applyFont="1" applyFill="1" applyBorder="1" applyAlignment="1" applyProtection="1">
      <alignment horizontal="center" wrapText="1"/>
      <protection locked="0"/>
    </xf>
    <xf numFmtId="4" fontId="33" fillId="0" borderId="26" xfId="0" applyNumberFormat="1" applyFont="1" applyFill="1" applyBorder="1" applyAlignment="1" applyProtection="1">
      <alignment horizontal="right"/>
      <protection locked="0"/>
    </xf>
    <xf numFmtId="1" fontId="33" fillId="0" borderId="0" xfId="0" applyNumberFormat="1" applyFont="1" applyAlignment="1" applyProtection="1">
      <alignment horizontal="center" vertical="top" wrapText="1"/>
      <protection locked="0"/>
    </xf>
    <xf numFmtId="0" fontId="33" fillId="0" borderId="0" xfId="0" applyFont="1" applyAlignment="1" applyProtection="1">
      <alignment vertical="center" wrapText="1"/>
      <protection locked="0"/>
    </xf>
    <xf numFmtId="1" fontId="18" fillId="22" borderId="45" xfId="57" applyNumberFormat="1" applyFont="1" applyBorder="1" applyAlignment="1" applyProtection="1">
      <alignment horizontal="center" vertical="center" wrapText="1"/>
      <protection locked="0"/>
    </xf>
    <xf numFmtId="1" fontId="18" fillId="22" borderId="20" xfId="57" applyNumberFormat="1" applyFont="1" applyBorder="1" applyAlignment="1" applyProtection="1">
      <alignment horizontal="center" vertical="center" wrapText="1"/>
      <protection locked="0"/>
    </xf>
    <xf numFmtId="4" fontId="33" fillId="0" borderId="28" xfId="0" applyNumberFormat="1" applyFont="1" applyFill="1" applyBorder="1" applyAlignment="1" applyProtection="1">
      <alignment horizontal="right"/>
      <protection locked="0"/>
    </xf>
    <xf numFmtId="1" fontId="1" fillId="0" borderId="0" xfId="0" applyNumberFormat="1" applyFont="1" applyFill="1" applyAlignment="1" applyProtection="1">
      <alignment horizontal="center" vertical="top" wrapText="1"/>
      <protection locked="0"/>
    </xf>
    <xf numFmtId="1" fontId="1" fillId="0" borderId="0" xfId="0" applyNumberFormat="1" applyFont="1" applyFill="1" applyAlignment="1" applyProtection="1">
      <alignment horizontal="center" wrapText="1"/>
      <protection locked="0"/>
    </xf>
    <xf numFmtId="0" fontId="1" fillId="0" borderId="0" xfId="0" applyNumberFormat="1" applyFont="1" applyFill="1" applyAlignment="1" applyProtection="1">
      <alignment horizontal="center" wrapText="1"/>
      <protection locked="0"/>
    </xf>
    <xf numFmtId="2" fontId="1" fillId="0" borderId="0" xfId="0" applyNumberFormat="1" applyFont="1" applyFill="1" applyAlignment="1" applyProtection="1">
      <alignment horizontal="center" wrapText="1"/>
      <protection locked="0"/>
    </xf>
    <xf numFmtId="1" fontId="1" fillId="0" borderId="0" xfId="0" applyNumberFormat="1" applyFont="1" applyAlignment="1" applyProtection="1">
      <alignment horizontal="center" vertical="top" wrapText="1"/>
      <protection locked="0"/>
    </xf>
    <xf numFmtId="0" fontId="1" fillId="0" borderId="0" xfId="0" applyFont="1" applyAlignment="1" applyProtection="1">
      <alignment horizontal="justify" vertical="top" wrapText="1"/>
      <protection locked="0"/>
    </xf>
    <xf numFmtId="1" fontId="1" fillId="0" borderId="0" xfId="0" applyNumberFormat="1" applyFont="1" applyAlignment="1" applyProtection="1">
      <alignment horizontal="center" wrapText="1"/>
      <protection locked="0"/>
    </xf>
    <xf numFmtId="0" fontId="1" fillId="0" borderId="0" xfId="0" applyNumberFormat="1" applyFont="1" applyAlignment="1" applyProtection="1">
      <alignment horizontal="center" wrapText="1"/>
      <protection locked="0"/>
    </xf>
    <xf numFmtId="2" fontId="1" fillId="0" borderId="0" xfId="0" applyNumberFormat="1" applyFont="1" applyAlignment="1" applyProtection="1">
      <alignment horizontal="center" wrapText="1"/>
      <protection locked="0"/>
    </xf>
    <xf numFmtId="2" fontId="1" fillId="24" borderId="39" xfId="46" applyNumberFormat="1" applyFont="1" applyFill="1" applyBorder="1" applyAlignment="1" applyProtection="1">
      <alignment horizontal="center" vertical="center" wrapText="1"/>
      <protection locked="0"/>
    </xf>
    <xf numFmtId="2" fontId="1" fillId="24" borderId="40" xfId="46" applyNumberFormat="1" applyFont="1" applyFill="1" applyBorder="1" applyAlignment="1" applyProtection="1">
      <alignment horizontal="center" vertical="center" wrapText="1"/>
      <protection locked="0"/>
    </xf>
    <xf numFmtId="2" fontId="1" fillId="24" borderId="23" xfId="46"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left" vertical="top"/>
      <protection locked="0"/>
    </xf>
    <xf numFmtId="1" fontId="1" fillId="0" borderId="0" xfId="0" applyNumberFormat="1" applyFont="1" applyAlignment="1" applyProtection="1">
      <alignment horizontal="center"/>
      <protection locked="0"/>
    </xf>
    <xf numFmtId="0" fontId="1" fillId="0" borderId="13" xfId="0" applyFont="1" applyBorder="1" applyAlignment="1" applyProtection="1">
      <alignment horizontal="left" vertical="top"/>
      <protection locked="0"/>
    </xf>
    <xf numFmtId="0" fontId="1" fillId="0" borderId="0" xfId="0" applyFont="1" applyAlignment="1" applyProtection="1">
      <alignment/>
      <protection locked="0"/>
    </xf>
    <xf numFmtId="10" fontId="17" fillId="0" borderId="46" xfId="0" applyNumberFormat="1" applyFont="1" applyBorder="1" applyAlignment="1" applyProtection="1">
      <alignment/>
      <protection locked="0"/>
    </xf>
    <xf numFmtId="0" fontId="1" fillId="0" borderId="36" xfId="0" applyFont="1" applyBorder="1" applyAlignment="1" applyProtection="1">
      <alignment/>
      <protection locked="0"/>
    </xf>
    <xf numFmtId="0" fontId="0" fillId="0" borderId="0" xfId="0" applyAlignment="1" applyProtection="1">
      <alignment horizontal="justify" vertical="top" wrapText="1"/>
      <protection/>
    </xf>
    <xf numFmtId="0" fontId="1" fillId="0" borderId="0" xfId="72" applyFont="1" applyFill="1" applyAlignment="1" applyProtection="1">
      <alignment vertical="justify" wrapText="1"/>
      <protection/>
    </xf>
    <xf numFmtId="0" fontId="1" fillId="0" borderId="0" xfId="0" applyFont="1" applyFill="1" applyAlignment="1" applyProtection="1">
      <alignment vertical="justify" wrapText="1"/>
      <protection/>
    </xf>
    <xf numFmtId="0" fontId="0" fillId="0" borderId="0" xfId="0" applyAlignment="1" applyProtection="1">
      <alignment/>
      <protection/>
    </xf>
    <xf numFmtId="0" fontId="20" fillId="0" borderId="0" xfId="0" applyFont="1" applyAlignment="1" applyProtection="1">
      <alignment/>
      <protection/>
    </xf>
  </cellXfs>
  <cellStyles count="10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obro"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eutralno" xfId="57"/>
    <cellStyle name="Normal 10" xfId="58"/>
    <cellStyle name="Normal 13" xfId="59"/>
    <cellStyle name="Normal 14" xfId="60"/>
    <cellStyle name="Normal 16" xfId="61"/>
    <cellStyle name="Normal 17" xfId="62"/>
    <cellStyle name="Normal 19" xfId="63"/>
    <cellStyle name="Normal 2" xfId="64"/>
    <cellStyle name="Normal 2 10" xfId="65"/>
    <cellStyle name="Normal 2 11" xfId="66"/>
    <cellStyle name="Normal 2 12" xfId="67"/>
    <cellStyle name="Normal 2 13" xfId="68"/>
    <cellStyle name="Normal 2 14" xfId="69"/>
    <cellStyle name="Normal 2 15" xfId="70"/>
    <cellStyle name="Normal 2 16" xfId="71"/>
    <cellStyle name="Normal 2 17" xfId="72"/>
    <cellStyle name="Normal 2 2" xfId="73"/>
    <cellStyle name="Normal 2 3" xfId="74"/>
    <cellStyle name="Normal 2 4" xfId="75"/>
    <cellStyle name="Normal 2 5" xfId="76"/>
    <cellStyle name="Normal 2 6" xfId="77"/>
    <cellStyle name="Normal 2 7" xfId="78"/>
    <cellStyle name="Normal 2 8" xfId="79"/>
    <cellStyle name="Normal 2 9" xfId="80"/>
    <cellStyle name="Normal 20" xfId="81"/>
    <cellStyle name="Normal 21" xfId="82"/>
    <cellStyle name="Normal 22" xfId="83"/>
    <cellStyle name="Normal 3" xfId="84"/>
    <cellStyle name="Normal 3 2" xfId="85"/>
    <cellStyle name="Normal 3 3" xfId="86"/>
    <cellStyle name="Normal 3 4" xfId="87"/>
    <cellStyle name="Normal 3 5" xfId="88"/>
    <cellStyle name="Normal 3 6" xfId="89"/>
    <cellStyle name="Normal 3 7" xfId="90"/>
    <cellStyle name="Normal 3 8" xfId="91"/>
    <cellStyle name="Normal 5" xfId="92"/>
    <cellStyle name="Normal 5 2" xfId="93"/>
    <cellStyle name="Normal 5 3" xfId="94"/>
    <cellStyle name="Normal 5 4" xfId="95"/>
    <cellStyle name="Normal 5 5" xfId="96"/>
    <cellStyle name="Normal 5 6" xfId="97"/>
    <cellStyle name="Normal 5 7" xfId="98"/>
    <cellStyle name="Normal 5 8" xfId="99"/>
    <cellStyle name="Normal 6" xfId="100"/>
    <cellStyle name="Normal 7" xfId="101"/>
    <cellStyle name="Normal 8" xfId="102"/>
    <cellStyle name="Normal 9" xfId="103"/>
    <cellStyle name="Normal_2_rekap2HIDRO " xfId="104"/>
    <cellStyle name="Normal_Bolnica IV kat" xfId="105"/>
    <cellStyle name="Normal_Honeywell" xfId="106"/>
    <cellStyle name="Normal_Perak" xfId="107"/>
    <cellStyle name="Normal_rekap-4-instal-rad" xfId="108"/>
    <cellStyle name="Normal_ŠIŠIĆEVA-VRV" xfId="109"/>
    <cellStyle name="Normal_Troskovnik_Konzum_Karlovac-strojarstvo" xfId="110"/>
    <cellStyle name="Normal_TROSKOVNIK-revizija2" xfId="111"/>
    <cellStyle name="Normal_TROSKOVNIK-revizija2 2" xfId="112"/>
    <cellStyle name="Normalno 2" xfId="113"/>
    <cellStyle name="Note" xfId="114"/>
    <cellStyle name="Obično_GRIJANJE i HLAĐENJE" xfId="115"/>
    <cellStyle name="Output" xfId="116"/>
    <cellStyle name="Percent" xfId="117"/>
    <cellStyle name="Stil 1" xfId="118"/>
    <cellStyle name="Style 1" xfId="119"/>
    <cellStyle name="Title" xfId="120"/>
    <cellStyle name="Total" xfId="121"/>
    <cellStyle name="Warning Text" xfId="122"/>
  </cellStyles>
  <dxfs count="1">
    <dxf>
      <font>
        <strike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784"/>
  <sheetViews>
    <sheetView tabSelected="1" view="pageBreakPreview" zoomScaleSheetLayoutView="100" workbookViewId="0" topLeftCell="A40">
      <selection activeCell="E47" sqref="E47"/>
    </sheetView>
  </sheetViews>
  <sheetFormatPr defaultColWidth="9.140625" defaultRowHeight="15"/>
  <cols>
    <col min="1" max="1" width="8.7109375" style="79" customWidth="1"/>
    <col min="2" max="2" width="44.8515625" style="127" bestFit="1" customWidth="1"/>
    <col min="3" max="4" width="9.140625" style="79" customWidth="1"/>
    <col min="5" max="5" width="11.421875" style="128" customWidth="1"/>
    <col min="6" max="6" width="13.28125" style="79" customWidth="1"/>
    <col min="7" max="7" width="26.57421875" style="78" customWidth="1"/>
    <col min="8" max="10" width="9.140625" style="79" customWidth="1"/>
    <col min="11" max="11" width="23.8515625" style="79" customWidth="1"/>
    <col min="12" max="16384" width="9.140625" style="79" customWidth="1"/>
  </cols>
  <sheetData>
    <row r="1" spans="1:7" s="27" customFormat="1" ht="12.75">
      <c r="A1" s="575" t="s">
        <v>865</v>
      </c>
      <c r="B1" s="575"/>
      <c r="C1" s="575"/>
      <c r="D1" s="92"/>
      <c r="E1" s="93"/>
      <c r="F1" s="93"/>
      <c r="G1" s="404"/>
    </row>
    <row r="2" spans="1:7" s="27" customFormat="1" ht="12.75">
      <c r="A2" s="91"/>
      <c r="B2" s="92"/>
      <c r="C2" s="91"/>
      <c r="D2" s="91"/>
      <c r="E2" s="93"/>
      <c r="F2" s="93"/>
      <c r="G2" s="26"/>
    </row>
    <row r="3" spans="1:7" s="27" customFormat="1" ht="102">
      <c r="A3" s="91"/>
      <c r="B3" s="89" t="s">
        <v>728</v>
      </c>
      <c r="C3" s="89"/>
      <c r="D3" s="89"/>
      <c r="E3" s="585"/>
      <c r="F3" s="93"/>
      <c r="G3" s="26"/>
    </row>
    <row r="4" spans="1:7" s="27" customFormat="1" ht="89.25">
      <c r="A4" s="91"/>
      <c r="B4" s="89" t="s">
        <v>310</v>
      </c>
      <c r="C4" s="89"/>
      <c r="D4" s="89"/>
      <c r="E4" s="585"/>
      <c r="F4" s="93"/>
      <c r="G4" s="26"/>
    </row>
    <row r="5" spans="1:7" s="27" customFormat="1" ht="127.5">
      <c r="A5" s="91"/>
      <c r="B5" s="89" t="s">
        <v>866</v>
      </c>
      <c r="C5" s="89"/>
      <c r="D5" s="89"/>
      <c r="E5" s="585"/>
      <c r="F5" s="93"/>
      <c r="G5" s="26"/>
    </row>
    <row r="6" spans="1:7" s="27" customFormat="1" ht="127.5">
      <c r="A6" s="91"/>
      <c r="B6" s="89" t="s">
        <v>867</v>
      </c>
      <c r="C6" s="89"/>
      <c r="D6" s="89"/>
      <c r="E6" s="585"/>
      <c r="F6" s="93"/>
      <c r="G6" s="26"/>
    </row>
    <row r="7" spans="1:7" s="27" customFormat="1" ht="114.75">
      <c r="A7" s="91"/>
      <c r="B7" s="89" t="s">
        <v>868</v>
      </c>
      <c r="C7" s="89"/>
      <c r="D7" s="89"/>
      <c r="E7" s="585"/>
      <c r="F7" s="93"/>
      <c r="G7" s="26"/>
    </row>
    <row r="8" spans="1:7" s="27" customFormat="1" ht="153">
      <c r="A8" s="91"/>
      <c r="B8" s="89" t="s">
        <v>869</v>
      </c>
      <c r="C8" s="89"/>
      <c r="D8" s="89"/>
      <c r="E8" s="585"/>
      <c r="F8" s="93"/>
      <c r="G8" s="26"/>
    </row>
    <row r="9" spans="1:7" s="27" customFormat="1" ht="38.25">
      <c r="A9" s="91"/>
      <c r="B9" s="89" t="s">
        <v>870</v>
      </c>
      <c r="C9" s="89"/>
      <c r="D9" s="89"/>
      <c r="E9" s="585"/>
      <c r="F9" s="93"/>
      <c r="G9" s="26"/>
    </row>
    <row r="10" spans="1:7" s="27" customFormat="1" ht="63.75">
      <c r="A10" s="91"/>
      <c r="B10" s="89" t="s">
        <v>871</v>
      </c>
      <c r="C10" s="89"/>
      <c r="D10" s="89"/>
      <c r="E10" s="585"/>
      <c r="F10" s="93"/>
      <c r="G10" s="26"/>
    </row>
    <row r="11" spans="1:7" s="27" customFormat="1" ht="51">
      <c r="A11" s="91"/>
      <c r="B11" s="89" t="s">
        <v>872</v>
      </c>
      <c r="C11" s="89"/>
      <c r="D11" s="89"/>
      <c r="E11" s="585"/>
      <c r="F11" s="93"/>
      <c r="G11" s="26"/>
    </row>
    <row r="12" spans="1:7" s="27" customFormat="1" ht="153">
      <c r="A12" s="91"/>
      <c r="B12" s="89" t="s">
        <v>873</v>
      </c>
      <c r="C12" s="89"/>
      <c r="D12" s="89"/>
      <c r="E12" s="585"/>
      <c r="F12" s="93"/>
      <c r="G12" s="26"/>
    </row>
    <row r="13" spans="1:7" s="27" customFormat="1" ht="114.75">
      <c r="A13" s="91"/>
      <c r="B13" s="89" t="s">
        <v>1229</v>
      </c>
      <c r="C13" s="89"/>
      <c r="D13" s="89"/>
      <c r="E13" s="585"/>
      <c r="F13" s="93"/>
      <c r="G13" s="26"/>
    </row>
    <row r="14" spans="1:7" s="27" customFormat="1" ht="51">
      <c r="A14" s="91"/>
      <c r="B14" s="89" t="s">
        <v>1230</v>
      </c>
      <c r="C14" s="89"/>
      <c r="D14" s="89"/>
      <c r="E14" s="585"/>
      <c r="F14" s="93"/>
      <c r="G14" s="26"/>
    </row>
    <row r="15" spans="1:7" s="27" customFormat="1" ht="76.5">
      <c r="A15" s="91"/>
      <c r="B15" s="89" t="s">
        <v>1231</v>
      </c>
      <c r="C15" s="89"/>
      <c r="D15" s="89"/>
      <c r="E15" s="585"/>
      <c r="F15" s="93"/>
      <c r="G15" s="26"/>
    </row>
    <row r="16" spans="1:7" s="27" customFormat="1" ht="127.5">
      <c r="A16" s="91"/>
      <c r="B16" s="89" t="s">
        <v>1232</v>
      </c>
      <c r="C16" s="89"/>
      <c r="D16" s="89"/>
      <c r="E16" s="585"/>
      <c r="F16" s="93"/>
      <c r="G16" s="26"/>
    </row>
    <row r="17" spans="1:7" s="27" customFormat="1" ht="76.5">
      <c r="A17" s="91"/>
      <c r="B17" s="89" t="s">
        <v>1233</v>
      </c>
      <c r="C17" s="89"/>
      <c r="D17" s="89"/>
      <c r="E17" s="585"/>
      <c r="F17" s="93"/>
      <c r="G17" s="26"/>
    </row>
    <row r="18" spans="1:7" s="27" customFormat="1" ht="153">
      <c r="A18" s="91"/>
      <c r="B18" s="89" t="s">
        <v>1234</v>
      </c>
      <c r="C18" s="89"/>
      <c r="D18" s="89"/>
      <c r="E18" s="585"/>
      <c r="F18" s="93"/>
      <c r="G18" s="26"/>
    </row>
    <row r="19" spans="1:7" s="27" customFormat="1" ht="114.75">
      <c r="A19" s="91"/>
      <c r="B19" s="89" t="s">
        <v>1235</v>
      </c>
      <c r="C19" s="89"/>
      <c r="D19" s="89"/>
      <c r="E19" s="585"/>
      <c r="F19" s="93"/>
      <c r="G19" s="26"/>
    </row>
    <row r="20" spans="1:7" s="27" customFormat="1" ht="63.75">
      <c r="A20" s="91"/>
      <c r="B20" s="89" t="s">
        <v>1236</v>
      </c>
      <c r="C20" s="89"/>
      <c r="D20" s="89"/>
      <c r="E20" s="585"/>
      <c r="F20" s="93"/>
      <c r="G20" s="26"/>
    </row>
    <row r="21" spans="1:7" s="27" customFormat="1" ht="153">
      <c r="A21" s="91"/>
      <c r="B21" s="89" t="s">
        <v>1904</v>
      </c>
      <c r="C21" s="89"/>
      <c r="D21" s="89"/>
      <c r="E21" s="585"/>
      <c r="F21" s="93"/>
      <c r="G21" s="26"/>
    </row>
    <row r="22" spans="1:7" s="27" customFormat="1" ht="76.5">
      <c r="A22" s="91"/>
      <c r="B22" s="89" t="s">
        <v>1905</v>
      </c>
      <c r="C22" s="89"/>
      <c r="D22" s="89"/>
      <c r="E22" s="585"/>
      <c r="F22" s="93"/>
      <c r="G22" s="26"/>
    </row>
    <row r="23" spans="1:7" s="27" customFormat="1" ht="76.5">
      <c r="A23" s="91"/>
      <c r="B23" s="89" t="s">
        <v>1906</v>
      </c>
      <c r="C23" s="89"/>
      <c r="D23" s="89"/>
      <c r="E23" s="585"/>
      <c r="F23" s="93"/>
      <c r="G23" s="26"/>
    </row>
    <row r="24" spans="1:7" s="27" customFormat="1" ht="140.25">
      <c r="A24" s="91"/>
      <c r="B24" s="89" t="s">
        <v>1907</v>
      </c>
      <c r="C24" s="89"/>
      <c r="D24" s="89"/>
      <c r="E24" s="585"/>
      <c r="F24" s="93"/>
      <c r="G24" s="26"/>
    </row>
    <row r="25" spans="1:7" s="27" customFormat="1" ht="63.75">
      <c r="A25" s="91"/>
      <c r="B25" s="89" t="s">
        <v>1908</v>
      </c>
      <c r="C25" s="89"/>
      <c r="D25" s="89"/>
      <c r="E25" s="585"/>
      <c r="F25" s="93"/>
      <c r="G25" s="26"/>
    </row>
    <row r="26" spans="1:7" s="27" customFormat="1" ht="38.25">
      <c r="A26" s="91"/>
      <c r="B26" s="89" t="s">
        <v>1909</v>
      </c>
      <c r="C26" s="89"/>
      <c r="D26" s="89"/>
      <c r="E26" s="585"/>
      <c r="F26" s="93"/>
      <c r="G26" s="26"/>
    </row>
    <row r="27" spans="1:7" s="27" customFormat="1" ht="102">
      <c r="A27" s="91"/>
      <c r="B27" s="89" t="s">
        <v>1910</v>
      </c>
      <c r="C27" s="89"/>
      <c r="D27" s="89"/>
      <c r="E27" s="585"/>
      <c r="F27" s="93"/>
      <c r="G27" s="26"/>
    </row>
    <row r="28" spans="1:7" s="27" customFormat="1" ht="25.5">
      <c r="A28" s="91"/>
      <c r="B28" s="89" t="s">
        <v>1911</v>
      </c>
      <c r="C28" s="89"/>
      <c r="D28" s="89"/>
      <c r="E28" s="585"/>
      <c r="F28" s="93"/>
      <c r="G28" s="26"/>
    </row>
    <row r="29" spans="1:7" s="27" customFormat="1" ht="51">
      <c r="A29" s="91"/>
      <c r="B29" s="89" t="s">
        <v>1912</v>
      </c>
      <c r="C29" s="89"/>
      <c r="D29" s="89"/>
      <c r="E29" s="585"/>
      <c r="F29" s="93"/>
      <c r="G29" s="26"/>
    </row>
    <row r="30" spans="1:7" s="27" customFormat="1" ht="25.5">
      <c r="A30" s="91"/>
      <c r="B30" s="89" t="s">
        <v>1913</v>
      </c>
      <c r="C30" s="89"/>
      <c r="D30" s="89"/>
      <c r="E30" s="585"/>
      <c r="F30" s="93"/>
      <c r="G30" s="26"/>
    </row>
    <row r="31" spans="1:7" s="27" customFormat="1" ht="38.25">
      <c r="A31" s="91"/>
      <c r="B31" s="89" t="s">
        <v>1914</v>
      </c>
      <c r="C31" s="89"/>
      <c r="D31" s="89"/>
      <c r="E31" s="585"/>
      <c r="F31" s="93"/>
      <c r="G31" s="26"/>
    </row>
    <row r="32" spans="1:7" s="27" customFormat="1" ht="51">
      <c r="A32" s="91"/>
      <c r="B32" s="402" t="s">
        <v>299</v>
      </c>
      <c r="C32" s="89"/>
      <c r="D32" s="89"/>
      <c r="E32" s="585"/>
      <c r="F32" s="93"/>
      <c r="G32" s="26"/>
    </row>
    <row r="33" spans="1:7" s="27" customFormat="1" ht="63.75">
      <c r="A33" s="91"/>
      <c r="B33" s="89" t="s">
        <v>1915</v>
      </c>
      <c r="C33" s="89"/>
      <c r="D33" s="89"/>
      <c r="E33" s="585"/>
      <c r="F33" s="93"/>
      <c r="G33" s="26"/>
    </row>
    <row r="34" spans="1:7" s="27" customFormat="1" ht="51">
      <c r="A34" s="91"/>
      <c r="B34" s="89" t="s">
        <v>1916</v>
      </c>
      <c r="C34" s="89"/>
      <c r="D34" s="89"/>
      <c r="E34" s="585"/>
      <c r="F34" s="93"/>
      <c r="G34" s="26"/>
    </row>
    <row r="35" spans="1:7" s="27" customFormat="1" ht="63.75">
      <c r="A35" s="91"/>
      <c r="B35" s="89" t="s">
        <v>1917</v>
      </c>
      <c r="C35" s="89"/>
      <c r="D35" s="89"/>
      <c r="E35" s="585"/>
      <c r="F35" s="93"/>
      <c r="G35" s="26"/>
    </row>
    <row r="36" spans="1:7" s="27" customFormat="1" ht="51">
      <c r="A36" s="91"/>
      <c r="B36" s="89" t="s">
        <v>1918</v>
      </c>
      <c r="C36" s="89"/>
      <c r="D36" s="89"/>
      <c r="E36" s="585"/>
      <c r="F36" s="93"/>
      <c r="G36" s="26"/>
    </row>
    <row r="37" spans="1:7" s="27" customFormat="1" ht="191.25">
      <c r="A37" s="91"/>
      <c r="B37" s="89" t="s">
        <v>1919</v>
      </c>
      <c r="C37" s="89"/>
      <c r="D37" s="89"/>
      <c r="E37" s="585"/>
      <c r="F37" s="93"/>
      <c r="G37" s="26"/>
    </row>
    <row r="38" spans="1:7" s="27" customFormat="1" ht="12.75">
      <c r="A38" s="91"/>
      <c r="B38" s="551" t="s">
        <v>80</v>
      </c>
      <c r="C38" s="89"/>
      <c r="D38" s="89"/>
      <c r="E38" s="585"/>
      <c r="F38" s="93"/>
      <c r="G38" s="26"/>
    </row>
    <row r="39" spans="1:7" s="27" customFormat="1" ht="127.5">
      <c r="A39" s="91"/>
      <c r="B39" s="89" t="s">
        <v>1920</v>
      </c>
      <c r="C39" s="89"/>
      <c r="D39" s="89"/>
      <c r="E39" s="585"/>
      <c r="F39" s="93"/>
      <c r="G39" s="26"/>
    </row>
    <row r="40" spans="1:7" s="27" customFormat="1" ht="63.75">
      <c r="A40" s="91"/>
      <c r="B40" s="89" t="s">
        <v>877</v>
      </c>
      <c r="C40" s="89"/>
      <c r="D40" s="89"/>
      <c r="E40" s="585"/>
      <c r="F40" s="93"/>
      <c r="G40" s="26"/>
    </row>
    <row r="41" spans="1:7" s="27" customFormat="1" ht="12.75">
      <c r="A41" s="91"/>
      <c r="B41" s="89"/>
      <c r="C41" s="89"/>
      <c r="D41" s="89"/>
      <c r="E41" s="585"/>
      <c r="F41" s="93"/>
      <c r="G41" s="26"/>
    </row>
    <row r="42" spans="1:7" s="27" customFormat="1" ht="12.75">
      <c r="A42" s="91"/>
      <c r="B42" s="89"/>
      <c r="C42" s="31"/>
      <c r="D42" s="31"/>
      <c r="E42" s="93"/>
      <c r="F42" s="93"/>
      <c r="G42" s="26"/>
    </row>
    <row r="43" spans="1:7" s="27" customFormat="1" ht="12.75">
      <c r="A43" s="91" t="s">
        <v>878</v>
      </c>
      <c r="B43" s="89" t="s">
        <v>879</v>
      </c>
      <c r="C43" s="31" t="s">
        <v>880</v>
      </c>
      <c r="D43" s="31" t="s">
        <v>881</v>
      </c>
      <c r="E43" s="586"/>
      <c r="F43" s="586" t="s">
        <v>882</v>
      </c>
      <c r="G43" s="26"/>
    </row>
    <row r="44" spans="1:7" s="27" customFormat="1" ht="12.75">
      <c r="A44" s="91"/>
      <c r="B44" s="89"/>
      <c r="C44" s="31"/>
      <c r="D44" s="31"/>
      <c r="E44" s="586"/>
      <c r="F44" s="586"/>
      <c r="G44" s="26"/>
    </row>
    <row r="45" spans="1:7" s="27" customFormat="1" ht="12.75">
      <c r="A45" s="91" t="s">
        <v>883</v>
      </c>
      <c r="B45" s="89" t="s">
        <v>884</v>
      </c>
      <c r="C45" s="31"/>
      <c r="D45" s="31"/>
      <c r="E45" s="586"/>
      <c r="F45" s="586"/>
      <c r="G45" s="26"/>
    </row>
    <row r="46" spans="1:7" s="27" customFormat="1" ht="12.75">
      <c r="A46" s="91"/>
      <c r="B46" s="89"/>
      <c r="C46" s="31"/>
      <c r="D46" s="31"/>
      <c r="E46" s="586"/>
      <c r="F46" s="586"/>
      <c r="G46" s="26"/>
    </row>
    <row r="47" spans="1:7" s="27" customFormat="1" ht="114">
      <c r="A47" s="91">
        <v>1</v>
      </c>
      <c r="B47" s="1" t="s">
        <v>985</v>
      </c>
      <c r="C47" s="24" t="s">
        <v>986</v>
      </c>
      <c r="D47" s="32">
        <f>(5.5*6+14*4+7.3*6+44*3)*3.2</f>
        <v>847.3600000000001</v>
      </c>
      <c r="E47" s="93"/>
      <c r="F47" s="33">
        <f>D47*E47</f>
        <v>0</v>
      </c>
      <c r="G47" s="26"/>
    </row>
    <row r="48" spans="1:7" s="27" customFormat="1" ht="12.75">
      <c r="A48" s="91"/>
      <c r="B48" s="1"/>
      <c r="C48" s="24"/>
      <c r="D48" s="32"/>
      <c r="E48" s="93"/>
      <c r="F48" s="33"/>
      <c r="G48" s="26"/>
    </row>
    <row r="49" spans="1:7" s="27" customFormat="1" ht="63.75">
      <c r="A49" s="91">
        <v>2</v>
      </c>
      <c r="B49" s="1" t="s">
        <v>885</v>
      </c>
      <c r="C49" s="24" t="s">
        <v>886</v>
      </c>
      <c r="D49" s="95">
        <v>111</v>
      </c>
      <c r="E49" s="93"/>
      <c r="F49" s="33">
        <f aca="true" t="shared" si="0" ref="F49:F55">D49*E49</f>
        <v>0</v>
      </c>
      <c r="G49" s="26"/>
    </row>
    <row r="50" spans="1:7" s="27" customFormat="1" ht="12.75">
      <c r="A50" s="91"/>
      <c r="B50" s="1"/>
      <c r="C50" s="24"/>
      <c r="D50" s="95"/>
      <c r="E50" s="93"/>
      <c r="F50" s="33"/>
      <c r="G50" s="26"/>
    </row>
    <row r="51" spans="1:7" s="27" customFormat="1" ht="165.75">
      <c r="A51" s="91">
        <v>3</v>
      </c>
      <c r="B51" s="1" t="s">
        <v>887</v>
      </c>
      <c r="C51" s="24" t="s">
        <v>986</v>
      </c>
      <c r="D51" s="32">
        <f>23.5*3.2</f>
        <v>75.2</v>
      </c>
      <c r="E51" s="93"/>
      <c r="F51" s="33">
        <f t="shared" si="0"/>
        <v>0</v>
      </c>
      <c r="G51" s="26"/>
    </row>
    <row r="52" spans="1:7" s="27" customFormat="1" ht="12.75">
      <c r="A52" s="91"/>
      <c r="B52" s="1"/>
      <c r="C52" s="24"/>
      <c r="D52" s="32"/>
      <c r="E52" s="93"/>
      <c r="F52" s="33"/>
      <c r="G52" s="26"/>
    </row>
    <row r="53" spans="1:7" s="27" customFormat="1" ht="25.5">
      <c r="A53" s="91">
        <v>4</v>
      </c>
      <c r="B53" s="1" t="s">
        <v>888</v>
      </c>
      <c r="C53" s="24" t="s">
        <v>986</v>
      </c>
      <c r="D53" s="32">
        <v>2.5</v>
      </c>
      <c r="E53" s="93"/>
      <c r="F53" s="33">
        <f t="shared" si="0"/>
        <v>0</v>
      </c>
      <c r="G53" s="26"/>
    </row>
    <row r="54" spans="1:7" s="27" customFormat="1" ht="12.75">
      <c r="A54" s="91"/>
      <c r="B54" s="1"/>
      <c r="C54" s="24"/>
      <c r="D54" s="32"/>
      <c r="E54" s="93"/>
      <c r="F54" s="33"/>
      <c r="G54" s="26"/>
    </row>
    <row r="55" spans="1:7" s="27" customFormat="1" ht="51">
      <c r="A55" s="91">
        <v>5</v>
      </c>
      <c r="B55" s="1" t="s">
        <v>889</v>
      </c>
      <c r="C55" s="24" t="s">
        <v>986</v>
      </c>
      <c r="D55" s="32">
        <v>24.5</v>
      </c>
      <c r="E55" s="93"/>
      <c r="F55" s="33">
        <f t="shared" si="0"/>
        <v>0</v>
      </c>
      <c r="G55" s="26"/>
    </row>
    <row r="56" spans="1:7" s="27" customFormat="1" ht="12.75">
      <c r="A56" s="91"/>
      <c r="B56" s="1"/>
      <c r="C56" s="24"/>
      <c r="D56" s="32"/>
      <c r="E56" s="93"/>
      <c r="F56" s="33"/>
      <c r="G56" s="26"/>
    </row>
    <row r="57" spans="1:7" s="27" customFormat="1" ht="38.25">
      <c r="A57" s="91">
        <v>6</v>
      </c>
      <c r="B57" s="1" t="s">
        <v>890</v>
      </c>
      <c r="C57" s="24" t="s">
        <v>886</v>
      </c>
      <c r="D57" s="95">
        <v>27</v>
      </c>
      <c r="E57" s="93"/>
      <c r="F57" s="33">
        <f>D57*E57</f>
        <v>0</v>
      </c>
      <c r="G57" s="26"/>
    </row>
    <row r="58" spans="1:7" s="27" customFormat="1" ht="12.75">
      <c r="A58" s="91"/>
      <c r="B58" s="1"/>
      <c r="C58" s="24"/>
      <c r="D58" s="95"/>
      <c r="E58" s="93"/>
      <c r="F58" s="33"/>
      <c r="G58" s="26"/>
    </row>
    <row r="59" spans="1:7" s="27" customFormat="1" ht="89.25">
      <c r="A59" s="91">
        <v>7</v>
      </c>
      <c r="B59" s="85" t="s">
        <v>891</v>
      </c>
      <c r="C59" s="24" t="s">
        <v>987</v>
      </c>
      <c r="D59" s="32">
        <v>33</v>
      </c>
      <c r="E59" s="93"/>
      <c r="F59" s="33">
        <f>D59*E59</f>
        <v>0</v>
      </c>
      <c r="G59" s="26"/>
    </row>
    <row r="60" spans="1:7" s="27" customFormat="1" ht="12.75">
      <c r="A60" s="91"/>
      <c r="B60" s="85"/>
      <c r="C60" s="24"/>
      <c r="D60" s="32"/>
      <c r="E60" s="93"/>
      <c r="F60" s="33"/>
      <c r="G60" s="26"/>
    </row>
    <row r="61" spans="1:7" s="27" customFormat="1" ht="89.25">
      <c r="A61" s="91">
        <v>8</v>
      </c>
      <c r="B61" s="1" t="s">
        <v>892</v>
      </c>
      <c r="C61" s="24" t="s">
        <v>986</v>
      </c>
      <c r="D61" s="32">
        <v>270</v>
      </c>
      <c r="E61" s="93"/>
      <c r="F61" s="33">
        <f>D61*E61</f>
        <v>0</v>
      </c>
      <c r="G61" s="26"/>
    </row>
    <row r="62" spans="1:7" s="27" customFormat="1" ht="12.75">
      <c r="A62" s="91"/>
      <c r="B62" s="1"/>
      <c r="C62" s="24"/>
      <c r="D62" s="32"/>
      <c r="E62" s="93"/>
      <c r="F62" s="33"/>
      <c r="G62" s="26"/>
    </row>
    <row r="63" spans="1:7" s="27" customFormat="1" ht="127.5">
      <c r="A63" s="91">
        <v>9</v>
      </c>
      <c r="B63" s="1" t="s">
        <v>893</v>
      </c>
      <c r="C63" s="24" t="s">
        <v>986</v>
      </c>
      <c r="D63" s="32">
        <v>80</v>
      </c>
      <c r="E63" s="93"/>
      <c r="F63" s="33">
        <f>D63*E63</f>
        <v>0</v>
      </c>
      <c r="G63" s="26"/>
    </row>
    <row r="64" spans="1:7" s="27" customFormat="1" ht="12.75">
      <c r="A64" s="91"/>
      <c r="B64" s="1"/>
      <c r="C64" s="24"/>
      <c r="D64" s="32"/>
      <c r="E64" s="93"/>
      <c r="F64" s="33"/>
      <c r="G64" s="26"/>
    </row>
    <row r="65" spans="1:7" s="27" customFormat="1" ht="63.75">
      <c r="A65" s="91">
        <v>10</v>
      </c>
      <c r="B65" s="1" t="s">
        <v>894</v>
      </c>
      <c r="C65" s="24" t="s">
        <v>886</v>
      </c>
      <c r="D65" s="95">
        <v>2</v>
      </c>
      <c r="E65" s="93"/>
      <c r="F65" s="33">
        <f>D65*E65</f>
        <v>0</v>
      </c>
      <c r="G65" s="26"/>
    </row>
    <row r="66" spans="1:6" ht="12.75">
      <c r="A66" s="587"/>
      <c r="B66" s="90"/>
      <c r="C66" s="96"/>
      <c r="D66" s="97"/>
      <c r="E66" s="590"/>
      <c r="F66" s="33"/>
    </row>
    <row r="67" spans="1:7" s="27" customFormat="1" ht="63.75">
      <c r="A67" s="91">
        <v>11</v>
      </c>
      <c r="B67" s="1" t="s">
        <v>895</v>
      </c>
      <c r="C67" s="24" t="s">
        <v>986</v>
      </c>
      <c r="D67" s="32">
        <v>16.23</v>
      </c>
      <c r="E67" s="93"/>
      <c r="F67" s="33">
        <f>D67*E67</f>
        <v>0</v>
      </c>
      <c r="G67" s="26"/>
    </row>
    <row r="68" spans="1:7" s="27" customFormat="1" ht="12.75">
      <c r="A68" s="91"/>
      <c r="B68" s="1"/>
      <c r="C68" s="24"/>
      <c r="D68" s="32"/>
      <c r="E68" s="93"/>
      <c r="F68" s="33"/>
      <c r="G68" s="26"/>
    </row>
    <row r="69" spans="1:7" s="27" customFormat="1" ht="51">
      <c r="A69" s="91">
        <v>12</v>
      </c>
      <c r="B69" s="1" t="s">
        <v>896</v>
      </c>
      <c r="C69" s="24" t="s">
        <v>986</v>
      </c>
      <c r="D69" s="32">
        <f>24+6.5+9.2+7.5*2+11.5+3.96*3</f>
        <v>78.08</v>
      </c>
      <c r="E69" s="93"/>
      <c r="F69" s="33">
        <f>D69*E69</f>
        <v>0</v>
      </c>
      <c r="G69" s="26"/>
    </row>
    <row r="70" spans="1:7" s="27" customFormat="1" ht="12.75">
      <c r="A70" s="91"/>
      <c r="B70" s="1"/>
      <c r="C70" s="24"/>
      <c r="D70" s="32"/>
      <c r="E70" s="93"/>
      <c r="F70" s="33"/>
      <c r="G70" s="26"/>
    </row>
    <row r="71" spans="1:7" s="27" customFormat="1" ht="38.25">
      <c r="A71" s="91">
        <v>13</v>
      </c>
      <c r="B71" s="1" t="s">
        <v>897</v>
      </c>
      <c r="C71" s="24" t="s">
        <v>886</v>
      </c>
      <c r="D71" s="95">
        <v>53</v>
      </c>
      <c r="E71" s="93"/>
      <c r="F71" s="33">
        <f>D71*E71</f>
        <v>0</v>
      </c>
      <c r="G71" s="26"/>
    </row>
    <row r="72" spans="1:7" s="27" customFormat="1" ht="12.75">
      <c r="A72" s="91"/>
      <c r="B72" s="1"/>
      <c r="C72" s="24"/>
      <c r="D72" s="95"/>
      <c r="E72" s="93"/>
      <c r="F72" s="33"/>
      <c r="G72" s="26"/>
    </row>
    <row r="73" spans="1:7" s="27" customFormat="1" ht="51">
      <c r="A73" s="91">
        <v>14</v>
      </c>
      <c r="B73" s="1" t="s">
        <v>898</v>
      </c>
      <c r="C73" s="24" t="s">
        <v>986</v>
      </c>
      <c r="D73" s="32">
        <v>1745</v>
      </c>
      <c r="E73" s="93"/>
      <c r="F73" s="33">
        <f>D73*E73</f>
        <v>0</v>
      </c>
      <c r="G73" s="26"/>
    </row>
    <row r="74" spans="1:7" s="27" customFormat="1" ht="12.75">
      <c r="A74" s="91"/>
      <c r="B74" s="1"/>
      <c r="C74" s="24"/>
      <c r="D74" s="95"/>
      <c r="E74" s="93"/>
      <c r="F74" s="33"/>
      <c r="G74" s="26"/>
    </row>
    <row r="75" spans="1:7" s="27" customFormat="1" ht="12.75">
      <c r="A75" s="91"/>
      <c r="B75" s="1" t="s">
        <v>899</v>
      </c>
      <c r="C75" s="24"/>
      <c r="D75" s="95"/>
      <c r="E75" s="93"/>
      <c r="F75" s="33">
        <f>SUM(F47:F74)</f>
        <v>0</v>
      </c>
      <c r="G75" s="26"/>
    </row>
    <row r="76" spans="1:7" s="27" customFormat="1" ht="12.75">
      <c r="A76" s="91"/>
      <c r="B76" s="1"/>
      <c r="C76" s="24"/>
      <c r="D76" s="32"/>
      <c r="E76" s="93"/>
      <c r="F76" s="33"/>
      <c r="G76" s="26"/>
    </row>
    <row r="77" spans="1:7" s="27" customFormat="1" ht="12.75">
      <c r="A77" s="91" t="s">
        <v>900</v>
      </c>
      <c r="B77" s="1" t="s">
        <v>901</v>
      </c>
      <c r="C77" s="24"/>
      <c r="D77" s="32"/>
      <c r="E77" s="93"/>
      <c r="F77" s="33"/>
      <c r="G77" s="26"/>
    </row>
    <row r="78" spans="1:7" s="27" customFormat="1" ht="12.75">
      <c r="A78" s="91"/>
      <c r="B78" s="1"/>
      <c r="C78" s="24"/>
      <c r="D78" s="32"/>
      <c r="E78" s="93"/>
      <c r="F78" s="33"/>
      <c r="G78" s="26"/>
    </row>
    <row r="79" spans="1:7" s="27" customFormat="1" ht="76.5">
      <c r="A79" s="91">
        <v>1</v>
      </c>
      <c r="B79" s="1" t="s">
        <v>84</v>
      </c>
      <c r="C79" s="24" t="s">
        <v>987</v>
      </c>
      <c r="D79" s="32">
        <v>237</v>
      </c>
      <c r="E79" s="93"/>
      <c r="F79" s="33">
        <f>D79*E79</f>
        <v>0</v>
      </c>
      <c r="G79" s="26"/>
    </row>
    <row r="80" spans="1:7" s="27" customFormat="1" ht="12.75">
      <c r="A80" s="91"/>
      <c r="B80" s="1"/>
      <c r="C80" s="24"/>
      <c r="D80" s="32"/>
      <c r="E80" s="93"/>
      <c r="F80" s="33"/>
      <c r="G80" s="26"/>
    </row>
    <row r="81" spans="1:7" s="27" customFormat="1" ht="76.5">
      <c r="A81" s="91">
        <v>2</v>
      </c>
      <c r="B81" s="1" t="s">
        <v>902</v>
      </c>
      <c r="C81" s="24" t="s">
        <v>987</v>
      </c>
      <c r="D81" s="32">
        <f>6.5*24</f>
        <v>156</v>
      </c>
      <c r="E81" s="93"/>
      <c r="F81" s="33">
        <f>D81*E81</f>
        <v>0</v>
      </c>
      <c r="G81" s="26"/>
    </row>
    <row r="82" spans="1:7" s="27" customFormat="1" ht="12.75">
      <c r="A82" s="91"/>
      <c r="B82" s="1"/>
      <c r="C82" s="24"/>
      <c r="D82" s="32"/>
      <c r="E82" s="93"/>
      <c r="F82" s="33"/>
      <c r="G82" s="26"/>
    </row>
    <row r="83" spans="1:7" s="27" customFormat="1" ht="76.5">
      <c r="A83" s="91">
        <v>3</v>
      </c>
      <c r="B83" s="1" t="s">
        <v>903</v>
      </c>
      <c r="C83" s="24"/>
      <c r="D83" s="95"/>
      <c r="E83" s="93"/>
      <c r="F83" s="33"/>
      <c r="G83" s="26"/>
    </row>
    <row r="84" spans="1:7" s="27" customFormat="1" ht="12.75">
      <c r="A84" s="91"/>
      <c r="B84" s="1" t="s">
        <v>904</v>
      </c>
      <c r="C84" s="24" t="s">
        <v>886</v>
      </c>
      <c r="D84" s="95">
        <v>26</v>
      </c>
      <c r="E84" s="93"/>
      <c r="F84" s="33">
        <f>D84*E84</f>
        <v>0</v>
      </c>
      <c r="G84" s="26"/>
    </row>
    <row r="85" spans="1:7" s="27" customFormat="1" ht="12.75">
      <c r="A85" s="91"/>
      <c r="B85" s="1" t="s">
        <v>905</v>
      </c>
      <c r="C85" s="24" t="s">
        <v>886</v>
      </c>
      <c r="D85" s="95">
        <v>69</v>
      </c>
      <c r="E85" s="93"/>
      <c r="F85" s="33">
        <f aca="true" t="shared" si="1" ref="F85:F99">D85*E85</f>
        <v>0</v>
      </c>
      <c r="G85" s="26"/>
    </row>
    <row r="86" spans="1:7" s="27" customFormat="1" ht="12.75">
      <c r="A86" s="91"/>
      <c r="B86" s="1"/>
      <c r="C86" s="24"/>
      <c r="D86" s="95"/>
      <c r="E86" s="93"/>
      <c r="F86" s="33"/>
      <c r="G86" s="26"/>
    </row>
    <row r="87" spans="1:7" s="27" customFormat="1" ht="38.25">
      <c r="A87" s="91">
        <v>4</v>
      </c>
      <c r="B87" s="1" t="s">
        <v>300</v>
      </c>
      <c r="C87" s="24" t="s">
        <v>986</v>
      </c>
      <c r="D87" s="32">
        <v>82.4</v>
      </c>
      <c r="E87" s="93"/>
      <c r="F87" s="33">
        <f t="shared" si="1"/>
        <v>0</v>
      </c>
      <c r="G87" s="26"/>
    </row>
    <row r="88" spans="1:7" s="27" customFormat="1" ht="12.75">
      <c r="A88" s="91"/>
      <c r="B88" s="1"/>
      <c r="C88" s="24"/>
      <c r="D88" s="32"/>
      <c r="E88" s="93"/>
      <c r="F88" s="33"/>
      <c r="G88" s="26"/>
    </row>
    <row r="89" spans="1:7" s="27" customFormat="1" ht="51">
      <c r="A89" s="91">
        <v>5</v>
      </c>
      <c r="B89" s="1" t="s">
        <v>906</v>
      </c>
      <c r="C89" s="24" t="s">
        <v>986</v>
      </c>
      <c r="D89" s="32">
        <f>D69</f>
        <v>78.08</v>
      </c>
      <c r="E89" s="93"/>
      <c r="F89" s="33">
        <f t="shared" si="1"/>
        <v>0</v>
      </c>
      <c r="G89" s="26"/>
    </row>
    <row r="90" spans="1:7" s="27" customFormat="1" ht="12.75">
      <c r="A90" s="91"/>
      <c r="B90" s="1"/>
      <c r="C90" s="24"/>
      <c r="D90" s="32"/>
      <c r="E90" s="93"/>
      <c r="F90" s="33"/>
      <c r="G90" s="26"/>
    </row>
    <row r="91" spans="1:7" s="27" customFormat="1" ht="51">
      <c r="A91" s="91">
        <v>6</v>
      </c>
      <c r="B91" s="1" t="s">
        <v>907</v>
      </c>
      <c r="C91" s="24" t="s">
        <v>986</v>
      </c>
      <c r="D91" s="32">
        <v>92.6</v>
      </c>
      <c r="E91" s="93"/>
      <c r="F91" s="33">
        <f t="shared" si="1"/>
        <v>0</v>
      </c>
      <c r="G91" s="26"/>
    </row>
    <row r="92" spans="1:7" s="27" customFormat="1" ht="12.75">
      <c r="A92" s="91"/>
      <c r="B92" s="1"/>
      <c r="C92" s="24"/>
      <c r="D92" s="32"/>
      <c r="E92" s="93"/>
      <c r="F92" s="33"/>
      <c r="G92" s="26"/>
    </row>
    <row r="93" spans="1:7" s="27" customFormat="1" ht="38.25">
      <c r="A93" s="91">
        <v>7</v>
      </c>
      <c r="B93" s="1" t="s">
        <v>908</v>
      </c>
      <c r="C93" s="24" t="s">
        <v>886</v>
      </c>
      <c r="D93" s="95">
        <v>110</v>
      </c>
      <c r="E93" s="93"/>
      <c r="F93" s="33">
        <f t="shared" si="1"/>
        <v>0</v>
      </c>
      <c r="G93" s="26"/>
    </row>
    <row r="94" spans="1:7" s="27" customFormat="1" ht="12.75">
      <c r="A94" s="91"/>
      <c r="B94" s="1"/>
      <c r="C94" s="24"/>
      <c r="D94" s="95"/>
      <c r="E94" s="93"/>
      <c r="F94" s="33"/>
      <c r="G94" s="26"/>
    </row>
    <row r="95" spans="1:7" s="27" customFormat="1" ht="127.5">
      <c r="A95" s="91">
        <v>8</v>
      </c>
      <c r="B95" s="1" t="s">
        <v>909</v>
      </c>
      <c r="C95" s="24" t="s">
        <v>986</v>
      </c>
      <c r="D95" s="32">
        <v>420</v>
      </c>
      <c r="E95" s="93"/>
      <c r="F95" s="33">
        <f t="shared" si="1"/>
        <v>0</v>
      </c>
      <c r="G95" s="26"/>
    </row>
    <row r="96" spans="1:7" s="27" customFormat="1" ht="12.75">
      <c r="A96" s="91"/>
      <c r="B96" s="1"/>
      <c r="C96" s="24"/>
      <c r="D96" s="32"/>
      <c r="E96" s="93"/>
      <c r="F96" s="33"/>
      <c r="G96" s="26"/>
    </row>
    <row r="97" spans="1:7" s="27" customFormat="1" ht="127.5">
      <c r="A97" s="91">
        <v>9</v>
      </c>
      <c r="B97" s="1" t="s">
        <v>910</v>
      </c>
      <c r="C97" s="24" t="s">
        <v>886</v>
      </c>
      <c r="D97" s="95">
        <v>53</v>
      </c>
      <c r="E97" s="93"/>
      <c r="F97" s="33">
        <f t="shared" si="1"/>
        <v>0</v>
      </c>
      <c r="G97" s="26"/>
    </row>
    <row r="98" spans="1:7" s="27" customFormat="1" ht="12.75">
      <c r="A98" s="91"/>
      <c r="B98" s="1"/>
      <c r="C98" s="24"/>
      <c r="D98" s="32"/>
      <c r="E98" s="93"/>
      <c r="F98" s="33"/>
      <c r="G98" s="26"/>
    </row>
    <row r="99" spans="1:7" s="27" customFormat="1" ht="76.5">
      <c r="A99" s="91">
        <v>10</v>
      </c>
      <c r="B99" s="1" t="s">
        <v>911</v>
      </c>
      <c r="C99" s="24" t="s">
        <v>988</v>
      </c>
      <c r="D99" s="32">
        <v>1.23</v>
      </c>
      <c r="E99" s="93"/>
      <c r="F99" s="33">
        <f t="shared" si="1"/>
        <v>0</v>
      </c>
      <c r="G99" s="26"/>
    </row>
    <row r="100" spans="1:7" s="27" customFormat="1" ht="12.75">
      <c r="A100" s="91"/>
      <c r="B100" s="1"/>
      <c r="C100" s="24"/>
      <c r="D100" s="95"/>
      <c r="E100" s="93"/>
      <c r="F100" s="33"/>
      <c r="G100" s="26"/>
    </row>
    <row r="101" spans="1:7" s="27" customFormat="1" ht="12.75">
      <c r="A101" s="91"/>
      <c r="B101" s="1"/>
      <c r="C101" s="24"/>
      <c r="D101" s="32"/>
      <c r="E101" s="93"/>
      <c r="F101" s="33"/>
      <c r="G101" s="26"/>
    </row>
    <row r="102" spans="1:7" s="27" customFormat="1" ht="12.75">
      <c r="A102" s="91"/>
      <c r="B102" s="1" t="s">
        <v>899</v>
      </c>
      <c r="C102" s="24"/>
      <c r="D102" s="95"/>
      <c r="E102" s="93"/>
      <c r="F102" s="33">
        <f>SUM(F79:F101)</f>
        <v>0</v>
      </c>
      <c r="G102" s="26"/>
    </row>
    <row r="103" spans="1:7" s="27" customFormat="1" ht="12.75">
      <c r="A103" s="91"/>
      <c r="B103" s="1"/>
      <c r="C103" s="24"/>
      <c r="D103" s="95"/>
      <c r="E103" s="93"/>
      <c r="F103" s="33"/>
      <c r="G103" s="26"/>
    </row>
    <row r="104" spans="1:7" s="27" customFormat="1" ht="12.75">
      <c r="A104" s="91" t="s">
        <v>912</v>
      </c>
      <c r="B104" s="1" t="s">
        <v>913</v>
      </c>
      <c r="C104" s="24"/>
      <c r="D104" s="33"/>
      <c r="E104" s="93"/>
      <c r="F104" s="33"/>
      <c r="G104" s="26"/>
    </row>
    <row r="105" spans="1:7" s="27" customFormat="1" ht="12.75">
      <c r="A105" s="91"/>
      <c r="B105" s="1"/>
      <c r="C105" s="24"/>
      <c r="D105" s="33"/>
      <c r="E105" s="93"/>
      <c r="F105" s="33"/>
      <c r="G105" s="26"/>
    </row>
    <row r="106" spans="1:7" s="27" customFormat="1" ht="140.25">
      <c r="A106" s="91">
        <v>1</v>
      </c>
      <c r="B106" s="1" t="s">
        <v>301</v>
      </c>
      <c r="C106" s="24" t="s">
        <v>986</v>
      </c>
      <c r="D106" s="32">
        <v>450</v>
      </c>
      <c r="E106" s="93"/>
      <c r="F106" s="33">
        <f>D106*E106</f>
        <v>0</v>
      </c>
      <c r="G106" s="26"/>
    </row>
    <row r="107" spans="1:7" s="27" customFormat="1" ht="12.75">
      <c r="A107" s="91"/>
      <c r="B107" s="1"/>
      <c r="C107" s="24"/>
      <c r="D107" s="32"/>
      <c r="E107" s="93"/>
      <c r="F107" s="33"/>
      <c r="G107" s="26"/>
    </row>
    <row r="108" spans="1:7" s="27" customFormat="1" ht="51">
      <c r="A108" s="91">
        <v>2</v>
      </c>
      <c r="B108" s="85" t="s">
        <v>302</v>
      </c>
      <c r="C108" s="24"/>
      <c r="D108" s="35"/>
      <c r="E108" s="93"/>
      <c r="F108" s="33"/>
      <c r="G108" s="26"/>
    </row>
    <row r="109" spans="1:7" s="27" customFormat="1" ht="102">
      <c r="A109" s="91"/>
      <c r="B109" s="1" t="s">
        <v>970</v>
      </c>
      <c r="C109" s="24" t="s">
        <v>986</v>
      </c>
      <c r="D109" s="32">
        <f>D69+2.7*2*12</f>
        <v>142.88</v>
      </c>
      <c r="E109" s="93"/>
      <c r="F109" s="33">
        <f>D109*E109</f>
        <v>0</v>
      </c>
      <c r="G109" s="26"/>
    </row>
    <row r="110" spans="1:7" s="27" customFormat="1" ht="12.75">
      <c r="A110" s="91"/>
      <c r="B110" s="1"/>
      <c r="C110" s="24"/>
      <c r="D110" s="32"/>
      <c r="E110" s="93"/>
      <c r="F110" s="33"/>
      <c r="G110" s="26"/>
    </row>
    <row r="111" spans="1:7" s="27" customFormat="1" ht="51">
      <c r="A111" s="91">
        <v>3</v>
      </c>
      <c r="B111" s="1" t="s">
        <v>971</v>
      </c>
      <c r="C111" s="24" t="s">
        <v>986</v>
      </c>
      <c r="D111" s="32">
        <f>2.8*3*8</f>
        <v>67.19999999999999</v>
      </c>
      <c r="E111" s="93"/>
      <c r="F111" s="33">
        <f>D111*E111</f>
        <v>0</v>
      </c>
      <c r="G111" s="26"/>
    </row>
    <row r="112" spans="1:7" s="27" customFormat="1" ht="12.75">
      <c r="A112" s="91"/>
      <c r="B112" s="1"/>
      <c r="C112" s="24"/>
      <c r="D112" s="32"/>
      <c r="E112" s="93"/>
      <c r="F112" s="33"/>
      <c r="G112" s="26"/>
    </row>
    <row r="113" spans="1:7" s="27" customFormat="1" ht="12.75">
      <c r="A113" s="91"/>
      <c r="B113" s="1"/>
      <c r="C113" s="24"/>
      <c r="D113" s="32"/>
      <c r="E113" s="93"/>
      <c r="F113" s="33"/>
      <c r="G113" s="26"/>
    </row>
    <row r="114" spans="1:7" s="27" customFormat="1" ht="12.75">
      <c r="A114" s="91"/>
      <c r="B114" s="1"/>
      <c r="C114" s="24"/>
      <c r="D114" s="32"/>
      <c r="E114" s="93"/>
      <c r="F114" s="33"/>
      <c r="G114" s="26"/>
    </row>
    <row r="115" spans="1:7" s="27" customFormat="1" ht="12.75">
      <c r="A115" s="91"/>
      <c r="B115" s="1" t="s">
        <v>899</v>
      </c>
      <c r="C115" s="24"/>
      <c r="D115" s="95"/>
      <c r="E115" s="93"/>
      <c r="F115" s="33">
        <f>SUM(F106:F114)</f>
        <v>0</v>
      </c>
      <c r="G115" s="26"/>
    </row>
    <row r="116" spans="1:7" s="27" customFormat="1" ht="12.75">
      <c r="A116" s="91"/>
      <c r="B116" s="1"/>
      <c r="C116" s="24"/>
      <c r="D116" s="32"/>
      <c r="E116" s="93"/>
      <c r="F116" s="33"/>
      <c r="G116" s="26"/>
    </row>
    <row r="117" spans="1:7" s="27" customFormat="1" ht="12.75">
      <c r="A117" s="91" t="s">
        <v>1927</v>
      </c>
      <c r="B117" s="1" t="s">
        <v>1928</v>
      </c>
      <c r="C117" s="24"/>
      <c r="D117" s="33"/>
      <c r="E117" s="93"/>
      <c r="F117" s="33"/>
      <c r="G117" s="26"/>
    </row>
    <row r="118" spans="1:7" s="27" customFormat="1" ht="12.75">
      <c r="A118" s="91"/>
      <c r="B118" s="1"/>
      <c r="C118" s="24"/>
      <c r="D118" s="33"/>
      <c r="E118" s="93"/>
      <c r="F118" s="33"/>
      <c r="G118" s="26"/>
    </row>
    <row r="119" spans="1:7" s="27" customFormat="1" ht="102">
      <c r="A119" s="91">
        <v>1</v>
      </c>
      <c r="B119" s="1" t="s">
        <v>1929</v>
      </c>
      <c r="C119" s="24" t="s">
        <v>987</v>
      </c>
      <c r="D119" s="32">
        <f>42.4+10.1+32.8+39.2</f>
        <v>124.5</v>
      </c>
      <c r="E119" s="93"/>
      <c r="F119" s="33">
        <f>D119*E119</f>
        <v>0</v>
      </c>
      <c r="G119" s="26"/>
    </row>
    <row r="120" spans="1:7" s="27" customFormat="1" ht="12.75">
      <c r="A120" s="91"/>
      <c r="B120" s="1"/>
      <c r="C120" s="24"/>
      <c r="D120" s="32"/>
      <c r="E120" s="93"/>
      <c r="F120" s="33"/>
      <c r="G120" s="26"/>
    </row>
    <row r="121" spans="1:7" s="27" customFormat="1" ht="63.75">
      <c r="A121" s="91">
        <v>2</v>
      </c>
      <c r="B121" s="1" t="s">
        <v>303</v>
      </c>
      <c r="C121" s="24" t="s">
        <v>987</v>
      </c>
      <c r="D121" s="32">
        <v>4.9</v>
      </c>
      <c r="E121" s="93"/>
      <c r="F121" s="33">
        <f>D121*E121</f>
        <v>0</v>
      </c>
      <c r="G121" s="26"/>
    </row>
    <row r="122" spans="1:7" s="27" customFormat="1" ht="12.75">
      <c r="A122" s="91"/>
      <c r="B122" s="1"/>
      <c r="C122" s="24"/>
      <c r="D122" s="32"/>
      <c r="E122" s="93"/>
      <c r="F122" s="33"/>
      <c r="G122" s="26"/>
    </row>
    <row r="123" spans="1:7" s="27" customFormat="1" ht="51">
      <c r="A123" s="91">
        <v>3</v>
      </c>
      <c r="B123" s="1" t="s">
        <v>1930</v>
      </c>
      <c r="C123" s="24" t="s">
        <v>987</v>
      </c>
      <c r="D123" s="32">
        <v>1.3</v>
      </c>
      <c r="E123" s="93"/>
      <c r="F123" s="33">
        <f>D123*E123</f>
        <v>0</v>
      </c>
      <c r="G123" s="26"/>
    </row>
    <row r="124" spans="1:7" s="27" customFormat="1" ht="12.75">
      <c r="A124" s="91"/>
      <c r="B124" s="1"/>
      <c r="C124" s="24"/>
      <c r="D124" s="32"/>
      <c r="E124" s="93"/>
      <c r="F124" s="33"/>
      <c r="G124" s="26"/>
    </row>
    <row r="125" spans="1:7" s="27" customFormat="1" ht="12.75">
      <c r="A125" s="91"/>
      <c r="B125" s="1" t="s">
        <v>899</v>
      </c>
      <c r="C125" s="24"/>
      <c r="D125" s="95"/>
      <c r="E125" s="93"/>
      <c r="F125" s="33">
        <f>SUM(F119:F124)</f>
        <v>0</v>
      </c>
      <c r="G125" s="26"/>
    </row>
    <row r="126" spans="1:7" s="27" customFormat="1" ht="12.75">
      <c r="A126" s="91"/>
      <c r="B126" s="1"/>
      <c r="C126" s="24"/>
      <c r="D126" s="32"/>
      <c r="E126" s="93"/>
      <c r="F126" s="33"/>
      <c r="G126" s="26"/>
    </row>
    <row r="127" spans="1:7" s="27" customFormat="1" ht="12.75">
      <c r="A127" s="91" t="s">
        <v>1931</v>
      </c>
      <c r="B127" s="1" t="s">
        <v>1932</v>
      </c>
      <c r="C127" s="24"/>
      <c r="D127" s="32"/>
      <c r="E127" s="93"/>
      <c r="F127" s="33"/>
      <c r="G127" s="26"/>
    </row>
    <row r="128" spans="1:7" s="27" customFormat="1" ht="12.75">
      <c r="A128" s="91"/>
      <c r="B128" s="1"/>
      <c r="C128" s="24"/>
      <c r="D128" s="32"/>
      <c r="E128" s="93"/>
      <c r="F128" s="33"/>
      <c r="G128" s="26"/>
    </row>
    <row r="129" spans="1:7" s="27" customFormat="1" ht="89.25">
      <c r="A129" s="91">
        <v>1</v>
      </c>
      <c r="B129" s="1" t="s">
        <v>306</v>
      </c>
      <c r="C129" s="24"/>
      <c r="D129" s="32"/>
      <c r="E129" s="93"/>
      <c r="F129" s="33"/>
      <c r="G129" s="26"/>
    </row>
    <row r="130" spans="1:7" s="27" customFormat="1" ht="267.75">
      <c r="A130" s="91"/>
      <c r="B130" s="1" t="s">
        <v>304</v>
      </c>
      <c r="C130" s="24"/>
      <c r="D130" s="32"/>
      <c r="E130" s="93"/>
      <c r="F130" s="33"/>
      <c r="G130" s="26"/>
    </row>
    <row r="131" spans="1:7" s="27" customFormat="1" ht="51">
      <c r="A131" s="91"/>
      <c r="B131" s="1" t="s">
        <v>305</v>
      </c>
      <c r="C131" s="24" t="s">
        <v>986</v>
      </c>
      <c r="D131" s="32">
        <f>(2.59*2+1.96*2+1.49*2+2.69+0.99*2+3.27+2.3+1.26*2+3.38+0.99+2.98+5.39+1.52+1.33+1.61+1.33+1.33+1.97+2.03*2+2.03*2+2.56+3.23+2.96*3+2.94)*1.1</f>
        <v>79.64</v>
      </c>
      <c r="E131" s="93"/>
      <c r="F131" s="33">
        <f>D131*E131</f>
        <v>0</v>
      </c>
      <c r="G131" s="26"/>
    </row>
    <row r="132" spans="1:7" s="27" customFormat="1" ht="12.75">
      <c r="A132" s="91"/>
      <c r="B132" s="1"/>
      <c r="C132" s="24"/>
      <c r="D132" s="32"/>
      <c r="E132" s="93"/>
      <c r="F132" s="33"/>
      <c r="G132" s="26"/>
    </row>
    <row r="133" spans="1:7" s="27" customFormat="1" ht="76.5">
      <c r="A133" s="91">
        <v>2</v>
      </c>
      <c r="B133" s="1" t="s">
        <v>1933</v>
      </c>
      <c r="C133" s="24" t="s">
        <v>987</v>
      </c>
      <c r="D133" s="32">
        <f>6.6*2+5.6*2+5.1*2+6.6+4*2+7.25+6.7+4.6*2+9.05+4+7.65+9.45+7.6+5*2+4.7*2+5.7*4+4.7+5.62+6.4+7.9+7.2*3</f>
        <v>198.52</v>
      </c>
      <c r="E133" s="93"/>
      <c r="F133" s="33">
        <f>D133*E133</f>
        <v>0</v>
      </c>
      <c r="G133" s="26"/>
    </row>
    <row r="134" spans="1:7" s="27" customFormat="1" ht="12.75">
      <c r="A134" s="91"/>
      <c r="B134" s="1"/>
      <c r="C134" s="24"/>
      <c r="D134" s="32"/>
      <c r="E134" s="93"/>
      <c r="F134" s="33"/>
      <c r="G134" s="26"/>
    </row>
    <row r="135" spans="1:7" s="27" customFormat="1" ht="102">
      <c r="A135" s="91">
        <v>3</v>
      </c>
      <c r="B135" s="1" t="s">
        <v>311</v>
      </c>
      <c r="C135" s="24" t="s">
        <v>987</v>
      </c>
      <c r="D135" s="32">
        <f>23.7+15.1+5+16.8+5+15.95+9.65+9.65+8.7+23+15.25+17.1+16.95+19.4+15.85+13.45+203.48+14.73+15.95+12.65+16.15+15+24.65+71.39+17.7+17.7+12.8+22.5+23.7+12.3+19.3+19.3+19.2+24.72+11.2+15.4+16.85+17.7+16.85+16.42+11.15+10.05+13.7+16.23+15.9+8.2+33+7.55+19.2+11.5+7.65+7.55+7.65+10.75+14.7+11.6+16.3+14.7+90.15</f>
        <v>1215.7200000000003</v>
      </c>
      <c r="E135" s="93"/>
      <c r="F135" s="33">
        <f>D135*E135</f>
        <v>0</v>
      </c>
      <c r="G135" s="26"/>
    </row>
    <row r="136" spans="1:7" s="27" customFormat="1" ht="12.75">
      <c r="A136" s="91"/>
      <c r="B136" s="1"/>
      <c r="C136" s="24"/>
      <c r="D136" s="32"/>
      <c r="E136" s="93"/>
      <c r="F136" s="33"/>
      <c r="G136" s="26"/>
    </row>
    <row r="137" spans="1:7" s="27" customFormat="1" ht="255">
      <c r="A137" s="91">
        <v>4</v>
      </c>
      <c r="B137" s="1" t="s">
        <v>0</v>
      </c>
      <c r="C137" s="35"/>
      <c r="D137" s="32"/>
      <c r="E137" s="93"/>
      <c r="F137" s="33"/>
      <c r="G137" s="26"/>
    </row>
    <row r="138" spans="1:7" s="27" customFormat="1" ht="38.25">
      <c r="A138" s="91"/>
      <c r="B138" s="1" t="s">
        <v>972</v>
      </c>
      <c r="C138" s="24" t="s">
        <v>986</v>
      </c>
      <c r="D138" s="32">
        <f>(33.26+10.64+1.56+1.56+14.05+14.61+4.69+4.69+4.28+28.51+10.39+12.98+12.98+21.33+12.01+10.18+12+14.01+9.9+15.23+133.17+13.61+15.23+13.25+27.89+220.11+18.63+18+10+25.69+33.25+9.31+22.87+25.14+23.22+5.04+25.14+7.59+14.76+12.37+14.99+12.32+220.2+220.11+7.34+5.01+3.4+3.27+3.4+7.15+11.33+7.94+22.53+16.06+15+44.5+33.99+2.92+8.11+16.56+7.51+8.11)*1.1</f>
        <v>1776.368</v>
      </c>
      <c r="E138" s="93"/>
      <c r="F138" s="33">
        <f>D138*E138</f>
        <v>0</v>
      </c>
      <c r="G138" s="26"/>
    </row>
    <row r="139" spans="1:7" s="27" customFormat="1" ht="12.75">
      <c r="A139" s="91"/>
      <c r="B139" s="1"/>
      <c r="C139" s="24"/>
      <c r="D139" s="32"/>
      <c r="E139" s="93"/>
      <c r="F139" s="33"/>
      <c r="G139" s="26"/>
    </row>
    <row r="140" spans="1:7" s="27" customFormat="1" ht="114.75">
      <c r="A140" s="91">
        <v>5</v>
      </c>
      <c r="B140" s="1" t="s">
        <v>973</v>
      </c>
      <c r="C140" s="24" t="s">
        <v>1934</v>
      </c>
      <c r="D140" s="32">
        <f>2.5+3</f>
        <v>5.5</v>
      </c>
      <c r="E140" s="93"/>
      <c r="F140" s="33">
        <f>D140*E140</f>
        <v>0</v>
      </c>
      <c r="G140" s="26"/>
    </row>
    <row r="141" spans="1:7" s="27" customFormat="1" ht="12.75">
      <c r="A141" s="91"/>
      <c r="B141" s="1"/>
      <c r="C141" s="24"/>
      <c r="D141" s="32"/>
      <c r="E141" s="93"/>
      <c r="F141" s="33"/>
      <c r="G141" s="26"/>
    </row>
    <row r="142" spans="1:7" s="27" customFormat="1" ht="63.75">
      <c r="A142" s="91">
        <v>6</v>
      </c>
      <c r="B142" s="1" t="s">
        <v>1</v>
      </c>
      <c r="C142" s="24" t="s">
        <v>987</v>
      </c>
      <c r="D142" s="32">
        <f>0.7*26</f>
        <v>18.2</v>
      </c>
      <c r="E142" s="93"/>
      <c r="F142" s="33">
        <f>D142*E142</f>
        <v>0</v>
      </c>
      <c r="G142" s="26"/>
    </row>
    <row r="143" spans="1:7" s="27" customFormat="1" ht="12.75">
      <c r="A143" s="91"/>
      <c r="B143" s="1"/>
      <c r="C143" s="24"/>
      <c r="D143" s="32"/>
      <c r="E143" s="93"/>
      <c r="F143" s="33"/>
      <c r="G143" s="26"/>
    </row>
    <row r="144" spans="1:7" s="27" customFormat="1" ht="102">
      <c r="A144" s="91">
        <v>7</v>
      </c>
      <c r="B144" s="1" t="s">
        <v>974</v>
      </c>
      <c r="C144" s="24" t="s">
        <v>1935</v>
      </c>
      <c r="D144" s="32">
        <f>(26.35+29.23+11.96)*2</f>
        <v>135.07999999999998</v>
      </c>
      <c r="E144" s="93"/>
      <c r="F144" s="33">
        <f>D144*E144</f>
        <v>0</v>
      </c>
      <c r="G144" s="26"/>
    </row>
    <row r="145" spans="1:7" s="27" customFormat="1" ht="12.75">
      <c r="A145" s="91"/>
      <c r="B145" s="1"/>
      <c r="C145" s="24"/>
      <c r="D145" s="32"/>
      <c r="E145" s="93"/>
      <c r="F145" s="33"/>
      <c r="G145" s="26"/>
    </row>
    <row r="146" spans="1:7" s="27" customFormat="1" ht="25.5">
      <c r="A146" s="91">
        <v>8</v>
      </c>
      <c r="B146" s="1" t="s">
        <v>1936</v>
      </c>
      <c r="C146" s="24"/>
      <c r="D146" s="32"/>
      <c r="E146" s="93"/>
      <c r="F146" s="33"/>
      <c r="G146" s="26"/>
    </row>
    <row r="147" spans="1:7" s="27" customFormat="1" ht="12.75">
      <c r="A147" s="91"/>
      <c r="B147" s="1" t="s">
        <v>307</v>
      </c>
      <c r="C147" s="24"/>
      <c r="D147" s="32"/>
      <c r="E147" s="93"/>
      <c r="F147" s="33"/>
      <c r="G147" s="26"/>
    </row>
    <row r="148" spans="1:7" s="27" customFormat="1" ht="25.5">
      <c r="A148" s="91"/>
      <c r="B148" s="1" t="s">
        <v>1937</v>
      </c>
      <c r="C148" s="24"/>
      <c r="D148" s="32"/>
      <c r="E148" s="93"/>
      <c r="F148" s="33"/>
      <c r="G148" s="26"/>
    </row>
    <row r="149" spans="1:7" s="27" customFormat="1" ht="38.25">
      <c r="A149" s="91"/>
      <c r="B149" s="1" t="s">
        <v>976</v>
      </c>
      <c r="C149" s="24"/>
      <c r="D149" s="32"/>
      <c r="E149" s="93"/>
      <c r="F149" s="33"/>
      <c r="G149" s="26"/>
    </row>
    <row r="150" spans="1:7" s="27" customFormat="1" ht="25.5">
      <c r="A150" s="91"/>
      <c r="B150" s="1" t="s">
        <v>975</v>
      </c>
      <c r="C150" s="24"/>
      <c r="D150" s="32"/>
      <c r="E150" s="93"/>
      <c r="F150" s="33"/>
      <c r="G150" s="26"/>
    </row>
    <row r="151" spans="1:7" s="27" customFormat="1" ht="51">
      <c r="A151" s="91"/>
      <c r="B151" s="87" t="s">
        <v>1938</v>
      </c>
      <c r="C151" s="24"/>
      <c r="D151" s="32"/>
      <c r="E151" s="93"/>
      <c r="F151" s="33"/>
      <c r="G151" s="26"/>
    </row>
    <row r="152" spans="1:7" s="27" customFormat="1" ht="25.5">
      <c r="A152" s="91"/>
      <c r="B152" s="87" t="s">
        <v>1255</v>
      </c>
      <c r="C152" s="24"/>
      <c r="D152" s="32"/>
      <c r="E152" s="93"/>
      <c r="F152" s="33"/>
      <c r="G152" s="26"/>
    </row>
    <row r="153" spans="1:7" s="27" customFormat="1" ht="25.5">
      <c r="A153" s="91"/>
      <c r="B153" s="99" t="s">
        <v>996</v>
      </c>
      <c r="C153" s="24"/>
      <c r="D153" s="32"/>
      <c r="E153" s="93"/>
      <c r="F153" s="33"/>
      <c r="G153" s="26"/>
    </row>
    <row r="154" spans="1:7" s="27" customFormat="1" ht="25.5">
      <c r="A154" s="91"/>
      <c r="B154" s="99" t="s">
        <v>997</v>
      </c>
      <c r="C154" s="24"/>
      <c r="D154" s="32"/>
      <c r="E154" s="93"/>
      <c r="F154" s="33"/>
      <c r="G154" s="26"/>
    </row>
    <row r="155" spans="1:7" s="27" customFormat="1" ht="12.75">
      <c r="A155" s="91"/>
      <c r="B155" s="99" t="s">
        <v>998</v>
      </c>
      <c r="C155" s="24"/>
      <c r="D155" s="32"/>
      <c r="E155" s="93"/>
      <c r="F155" s="33"/>
      <c r="G155" s="26"/>
    </row>
    <row r="156" spans="1:7" s="27" customFormat="1" ht="12.75">
      <c r="A156" s="91"/>
      <c r="B156" s="99" t="s">
        <v>999</v>
      </c>
      <c r="C156" s="24"/>
      <c r="D156" s="32"/>
      <c r="E156" s="93"/>
      <c r="F156" s="33"/>
      <c r="G156" s="26"/>
    </row>
    <row r="157" spans="1:7" s="27" customFormat="1" ht="12.75">
      <c r="A157" s="91"/>
      <c r="B157" s="99" t="s">
        <v>308</v>
      </c>
      <c r="C157" s="24"/>
      <c r="D157" s="32"/>
      <c r="E157" s="93"/>
      <c r="F157" s="33"/>
      <c r="G157" s="26"/>
    </row>
    <row r="158" spans="1:7" s="27" customFormat="1" ht="12.75">
      <c r="A158" s="91"/>
      <c r="B158" s="99" t="s">
        <v>1000</v>
      </c>
      <c r="C158" s="24"/>
      <c r="D158" s="32"/>
      <c r="E158" s="93"/>
      <c r="F158" s="33"/>
      <c r="G158" s="26"/>
    </row>
    <row r="159" spans="1:7" s="27" customFormat="1" ht="12.75">
      <c r="A159" s="91"/>
      <c r="B159" s="99" t="s">
        <v>1001</v>
      </c>
      <c r="C159" s="24"/>
      <c r="D159" s="32"/>
      <c r="E159" s="93"/>
      <c r="F159" s="33"/>
      <c r="G159" s="26"/>
    </row>
    <row r="160" spans="1:7" s="27" customFormat="1" ht="12.75">
      <c r="A160" s="91"/>
      <c r="B160" s="99" t="s">
        <v>1002</v>
      </c>
      <c r="C160" s="24"/>
      <c r="D160" s="32"/>
      <c r="E160" s="93"/>
      <c r="F160" s="33"/>
      <c r="G160" s="26"/>
    </row>
    <row r="161" spans="1:7" s="27" customFormat="1" ht="12.75">
      <c r="A161" s="91"/>
      <c r="B161" s="99" t="s">
        <v>1003</v>
      </c>
      <c r="C161" s="24"/>
      <c r="D161" s="32"/>
      <c r="E161" s="93"/>
      <c r="F161" s="33"/>
      <c r="G161" s="26"/>
    </row>
    <row r="162" spans="1:7" s="27" customFormat="1" ht="12.75">
      <c r="A162" s="91"/>
      <c r="B162" s="99" t="s">
        <v>1004</v>
      </c>
      <c r="C162" s="24"/>
      <c r="D162" s="32"/>
      <c r="E162" s="93"/>
      <c r="F162" s="33"/>
      <c r="G162" s="26"/>
    </row>
    <row r="163" spans="1:7" s="27" customFormat="1" ht="12.75">
      <c r="A163" s="91"/>
      <c r="B163" s="99" t="s">
        <v>1005</v>
      </c>
      <c r="C163" s="24"/>
      <c r="D163" s="32"/>
      <c r="E163" s="93"/>
      <c r="F163" s="33"/>
      <c r="G163" s="26"/>
    </row>
    <row r="164" spans="1:7" s="27" customFormat="1" ht="12.75">
      <c r="A164" s="91"/>
      <c r="B164" s="99" t="s">
        <v>1006</v>
      </c>
      <c r="C164" s="24"/>
      <c r="D164" s="32"/>
      <c r="E164" s="93"/>
      <c r="F164" s="33"/>
      <c r="G164" s="26"/>
    </row>
    <row r="165" spans="1:7" s="27" customFormat="1" ht="12.75">
      <c r="A165" s="91"/>
      <c r="B165" s="99" t="s">
        <v>1007</v>
      </c>
      <c r="C165" s="24"/>
      <c r="D165" s="32"/>
      <c r="E165" s="93"/>
      <c r="F165" s="33"/>
      <c r="G165" s="26"/>
    </row>
    <row r="166" spans="1:7" s="27" customFormat="1" ht="12.75">
      <c r="A166" s="91"/>
      <c r="B166" s="99" t="s">
        <v>1008</v>
      </c>
      <c r="C166" s="24"/>
      <c r="D166" s="32"/>
      <c r="E166" s="93"/>
      <c r="F166" s="33"/>
      <c r="G166" s="26"/>
    </row>
    <row r="167" spans="1:7" s="27" customFormat="1" ht="25.5">
      <c r="A167" s="91"/>
      <c r="B167" s="99" t="s">
        <v>1009</v>
      </c>
      <c r="C167" s="24"/>
      <c r="D167" s="32"/>
      <c r="E167" s="93"/>
      <c r="F167" s="33"/>
      <c r="G167" s="26"/>
    </row>
    <row r="168" spans="1:7" s="27" customFormat="1" ht="12.75">
      <c r="A168" s="91"/>
      <c r="B168" s="99" t="s">
        <v>1010</v>
      </c>
      <c r="C168" s="24"/>
      <c r="D168" s="32"/>
      <c r="E168" s="93"/>
      <c r="F168" s="33"/>
      <c r="G168" s="26"/>
    </row>
    <row r="169" spans="1:7" s="27" customFormat="1" ht="12.75">
      <c r="A169" s="91"/>
      <c r="B169" s="99" t="s">
        <v>1011</v>
      </c>
      <c r="C169" s="24"/>
      <c r="D169" s="32"/>
      <c r="E169" s="93"/>
      <c r="F169" s="33"/>
      <c r="G169" s="26"/>
    </row>
    <row r="170" spans="1:7" s="27" customFormat="1" ht="12.75">
      <c r="A170" s="91"/>
      <c r="B170" s="99" t="s">
        <v>1012</v>
      </c>
      <c r="C170" s="24"/>
      <c r="D170" s="32"/>
      <c r="E170" s="93"/>
      <c r="F170" s="33"/>
      <c r="G170" s="26"/>
    </row>
    <row r="171" spans="1:7" s="27" customFormat="1" ht="25.5">
      <c r="A171" s="91"/>
      <c r="B171" s="99" t="s">
        <v>980</v>
      </c>
      <c r="C171" s="24"/>
      <c r="D171" s="32"/>
      <c r="E171" s="93"/>
      <c r="F171" s="33"/>
      <c r="G171" s="26"/>
    </row>
    <row r="172" spans="1:7" s="27" customFormat="1" ht="12.75">
      <c r="A172" s="91"/>
      <c r="B172" s="99" t="s">
        <v>1013</v>
      </c>
      <c r="C172" s="24"/>
      <c r="D172" s="32"/>
      <c r="E172" s="93"/>
      <c r="F172" s="33"/>
      <c r="G172" s="26"/>
    </row>
    <row r="173" spans="1:7" s="27" customFormat="1" ht="12.75">
      <c r="A173" s="91"/>
      <c r="B173" s="99" t="s">
        <v>864</v>
      </c>
      <c r="C173" s="24"/>
      <c r="D173" s="32"/>
      <c r="E173" s="93"/>
      <c r="F173" s="33"/>
      <c r="G173" s="26"/>
    </row>
    <row r="174" spans="1:7" s="27" customFormat="1" ht="25.5">
      <c r="A174" s="91"/>
      <c r="B174" s="99" t="s">
        <v>980</v>
      </c>
      <c r="C174" s="24"/>
      <c r="D174" s="32"/>
      <c r="E174" s="93"/>
      <c r="F174" s="33"/>
      <c r="G174" s="26"/>
    </row>
    <row r="175" spans="1:7" s="27" customFormat="1" ht="12.75">
      <c r="A175" s="91"/>
      <c r="B175" s="87" t="s">
        <v>1256</v>
      </c>
      <c r="C175" s="24"/>
      <c r="D175" s="32"/>
      <c r="E175" s="93"/>
      <c r="F175" s="33"/>
      <c r="G175" s="26"/>
    </row>
    <row r="176" spans="1:7" s="27" customFormat="1" ht="12.75">
      <c r="A176" s="91"/>
      <c r="B176" s="87" t="s">
        <v>1257</v>
      </c>
      <c r="C176" s="24"/>
      <c r="D176" s="32"/>
      <c r="E176" s="93"/>
      <c r="F176" s="33"/>
      <c r="G176" s="26"/>
    </row>
    <row r="177" spans="1:7" s="27" customFormat="1" ht="12.75">
      <c r="A177" s="91"/>
      <c r="B177" s="100"/>
      <c r="C177" s="24"/>
      <c r="D177" s="32"/>
      <c r="E177" s="93"/>
      <c r="F177" s="33"/>
      <c r="G177" s="26"/>
    </row>
    <row r="178" spans="1:7" s="27" customFormat="1" ht="12.75">
      <c r="A178" s="91"/>
      <c r="B178" s="101" t="s">
        <v>1258</v>
      </c>
      <c r="C178" s="24" t="s">
        <v>1935</v>
      </c>
      <c r="D178" s="32">
        <f>D144</f>
        <v>135.07999999999998</v>
      </c>
      <c r="E178" s="93"/>
      <c r="F178" s="33">
        <f>D178*E178</f>
        <v>0</v>
      </c>
      <c r="G178" s="26"/>
    </row>
    <row r="179" spans="1:7" s="27" customFormat="1" ht="12.75">
      <c r="A179" s="91"/>
      <c r="B179" s="86"/>
      <c r="C179" s="24"/>
      <c r="D179" s="32"/>
      <c r="E179" s="93"/>
      <c r="F179" s="33"/>
      <c r="G179" s="26"/>
    </row>
    <row r="180" spans="1:7" s="27" customFormat="1" ht="38.25">
      <c r="A180" s="91">
        <v>9</v>
      </c>
      <c r="B180" s="102" t="s">
        <v>981</v>
      </c>
      <c r="C180" s="24"/>
      <c r="D180" s="32"/>
      <c r="E180" s="93"/>
      <c r="F180" s="33"/>
      <c r="G180" s="26"/>
    </row>
    <row r="181" spans="1:7" s="27" customFormat="1" ht="12.75">
      <c r="A181" s="91"/>
      <c r="B181" s="1" t="s">
        <v>755</v>
      </c>
      <c r="C181" s="24"/>
      <c r="D181" s="32"/>
      <c r="E181" s="93"/>
      <c r="F181" s="33"/>
      <c r="G181" s="26"/>
    </row>
    <row r="182" spans="1:7" s="27" customFormat="1" ht="25.5">
      <c r="A182" s="91"/>
      <c r="B182" s="102" t="s">
        <v>982</v>
      </c>
      <c r="C182" s="24"/>
      <c r="D182" s="32"/>
      <c r="E182" s="93"/>
      <c r="F182" s="33"/>
      <c r="G182" s="26"/>
    </row>
    <row r="183" spans="1:7" s="27" customFormat="1" ht="25.5">
      <c r="A183" s="91"/>
      <c r="B183" s="102" t="s">
        <v>1259</v>
      </c>
      <c r="C183" s="24"/>
      <c r="D183" s="32"/>
      <c r="E183" s="93"/>
      <c r="F183" s="33"/>
      <c r="G183" s="26"/>
    </row>
    <row r="184" spans="1:7" s="27" customFormat="1" ht="25.5">
      <c r="A184" s="91"/>
      <c r="B184" s="102" t="s">
        <v>983</v>
      </c>
      <c r="C184" s="24"/>
      <c r="D184" s="32"/>
      <c r="E184" s="93"/>
      <c r="F184" s="33"/>
      <c r="G184" s="26"/>
    </row>
    <row r="185" spans="1:7" s="27" customFormat="1" ht="12.75">
      <c r="A185" s="91"/>
      <c r="B185" s="102"/>
      <c r="C185" s="24"/>
      <c r="D185" s="32"/>
      <c r="E185" s="93"/>
      <c r="F185" s="33"/>
      <c r="G185" s="26"/>
    </row>
    <row r="186" spans="1:7" s="27" customFormat="1" ht="12.75">
      <c r="A186" s="91"/>
      <c r="B186" s="102" t="s">
        <v>1260</v>
      </c>
      <c r="C186" s="24" t="s">
        <v>1934</v>
      </c>
      <c r="D186" s="32">
        <v>70.2</v>
      </c>
      <c r="E186" s="93"/>
      <c r="F186" s="33">
        <f>D186*E186</f>
        <v>0</v>
      </c>
      <c r="G186" s="26"/>
    </row>
    <row r="187" spans="1:7" s="27" customFormat="1" ht="12.75">
      <c r="A187" s="91"/>
      <c r="B187" s="86"/>
      <c r="C187" s="24"/>
      <c r="D187" s="32"/>
      <c r="E187" s="93"/>
      <c r="F187" s="33"/>
      <c r="G187" s="26"/>
    </row>
    <row r="188" spans="1:7" s="27" customFormat="1" ht="12.75">
      <c r="A188" s="91"/>
      <c r="B188" s="1"/>
      <c r="C188" s="24"/>
      <c r="D188" s="32"/>
      <c r="E188" s="93"/>
      <c r="F188" s="33"/>
      <c r="G188" s="26"/>
    </row>
    <row r="189" spans="1:7" s="27" customFormat="1" ht="12.75">
      <c r="A189" s="91"/>
      <c r="B189" s="1"/>
      <c r="C189" s="24"/>
      <c r="D189" s="32"/>
      <c r="E189" s="93"/>
      <c r="F189" s="33"/>
      <c r="G189" s="26"/>
    </row>
    <row r="190" spans="1:7" s="27" customFormat="1" ht="12.75">
      <c r="A190" s="91"/>
      <c r="B190" s="1" t="s">
        <v>899</v>
      </c>
      <c r="C190" s="24"/>
      <c r="D190" s="95"/>
      <c r="E190" s="93"/>
      <c r="F190" s="33">
        <f>SUM(F131:F189)</f>
        <v>0</v>
      </c>
      <c r="G190" s="26"/>
    </row>
    <row r="191" spans="1:7" s="27" customFormat="1" ht="12.75">
      <c r="A191" s="91"/>
      <c r="B191" s="1"/>
      <c r="C191" s="24"/>
      <c r="D191" s="32"/>
      <c r="E191" s="93"/>
      <c r="F191" s="33"/>
      <c r="G191" s="26"/>
    </row>
    <row r="192" spans="1:7" s="27" customFormat="1" ht="12.75">
      <c r="A192" s="91" t="s">
        <v>1261</v>
      </c>
      <c r="B192" s="1" t="s">
        <v>1262</v>
      </c>
      <c r="C192" s="24"/>
      <c r="D192" s="95"/>
      <c r="E192" s="93"/>
      <c r="F192" s="33"/>
      <c r="G192" s="26"/>
    </row>
    <row r="193" spans="1:7" s="27" customFormat="1" ht="12.75">
      <c r="A193" s="91"/>
      <c r="B193" s="1"/>
      <c r="C193" s="24"/>
      <c r="D193" s="95"/>
      <c r="E193" s="93"/>
      <c r="F193" s="33"/>
      <c r="G193" s="26"/>
    </row>
    <row r="194" spans="1:7" s="27" customFormat="1" ht="255">
      <c r="A194" s="91">
        <v>1</v>
      </c>
      <c r="B194" s="1" t="s">
        <v>1237</v>
      </c>
      <c r="C194" s="35"/>
      <c r="D194" s="32"/>
      <c r="E194" s="93"/>
      <c r="F194" s="33"/>
      <c r="G194" s="26"/>
    </row>
    <row r="195" spans="1:7" s="27" customFormat="1" ht="165.75">
      <c r="A195" s="91"/>
      <c r="B195" s="1" t="s">
        <v>984</v>
      </c>
      <c r="C195" s="24"/>
      <c r="D195" s="32"/>
      <c r="E195" s="93"/>
      <c r="F195" s="33"/>
      <c r="G195" s="26"/>
    </row>
    <row r="196" spans="1:7" s="27" customFormat="1" ht="165.75">
      <c r="A196" s="91"/>
      <c r="B196" s="85" t="s">
        <v>1263</v>
      </c>
      <c r="C196" s="24" t="s">
        <v>986</v>
      </c>
      <c r="D196" s="32">
        <f>(5.5+5.4+4.5+3+1.5*2+2.9+3.45+3.5+5.2+1.8+2+2.45+4.55+3+3+3.5+2.9+7.3+5+6.6+2.1+6+4+1.5+3+2.65+3.65+3+7.1+7.2+12+2.5*5+4.95+6.6+2.75+4.6+1.28+1.88+3.15+2.52+8+1.65+2.4+3.1+5+5.3+3+3.73+3.6+10.15+1.62*2+2.45+1.73+1.63+4.1+2.3+4.6)*4.1</f>
        <v>971.5359999999998</v>
      </c>
      <c r="E196" s="93"/>
      <c r="F196" s="33">
        <f>D196*E196</f>
        <v>0</v>
      </c>
      <c r="G196" s="26"/>
    </row>
    <row r="197" spans="1:7" s="27" customFormat="1" ht="12.75">
      <c r="A197" s="91"/>
      <c r="B197" s="85"/>
      <c r="C197" s="24"/>
      <c r="D197" s="32"/>
      <c r="E197" s="93"/>
      <c r="F197" s="33"/>
      <c r="G197" s="26"/>
    </row>
    <row r="198" spans="1:11" s="27" customFormat="1" ht="306">
      <c r="A198" s="91">
        <v>2</v>
      </c>
      <c r="B198" s="1" t="s">
        <v>1238</v>
      </c>
      <c r="C198" s="24" t="s">
        <v>986</v>
      </c>
      <c r="D198" s="32">
        <f>(1.9*4+1.5*4+2.8+1.6*4+2.6*2+1.6*2)*4.1</f>
        <v>127.91999999999997</v>
      </c>
      <c r="E198" s="93"/>
      <c r="F198" s="33">
        <f>D198*E198</f>
        <v>0</v>
      </c>
      <c r="G198" s="26"/>
      <c r="J198" s="129"/>
      <c r="K198" s="129"/>
    </row>
    <row r="199" spans="1:7" s="27" customFormat="1" ht="12.75">
      <c r="A199" s="91"/>
      <c r="B199" s="1"/>
      <c r="C199" s="24"/>
      <c r="D199" s="32"/>
      <c r="E199" s="93"/>
      <c r="F199" s="33"/>
      <c r="G199" s="26"/>
    </row>
    <row r="200" spans="1:7" s="27" customFormat="1" ht="89.25">
      <c r="A200" s="91">
        <v>3</v>
      </c>
      <c r="B200" s="1" t="s">
        <v>1239</v>
      </c>
      <c r="C200" s="24" t="s">
        <v>986</v>
      </c>
      <c r="D200" s="32">
        <f>(71.4+203.48+24.71+90.15)*1.1</f>
        <v>428.71400000000006</v>
      </c>
      <c r="E200" s="93"/>
      <c r="F200" s="33">
        <f>D200*E200</f>
        <v>0</v>
      </c>
      <c r="G200" s="26"/>
    </row>
    <row r="201" spans="1:7" s="27" customFormat="1" ht="12.75">
      <c r="A201" s="91"/>
      <c r="B201" s="1"/>
      <c r="C201" s="24"/>
      <c r="D201" s="32"/>
      <c r="E201" s="93"/>
      <c r="F201" s="33"/>
      <c r="G201" s="26"/>
    </row>
    <row r="202" spans="1:7" s="27" customFormat="1" ht="51">
      <c r="A202" s="91">
        <v>4</v>
      </c>
      <c r="B202" s="1" t="s">
        <v>1240</v>
      </c>
      <c r="C202" s="24" t="s">
        <v>986</v>
      </c>
      <c r="D202" s="32">
        <f>1.6*4*2</f>
        <v>12.8</v>
      </c>
      <c r="E202" s="93"/>
      <c r="F202" s="33">
        <f>D202*E202</f>
        <v>0</v>
      </c>
      <c r="G202" s="26"/>
    </row>
    <row r="203" spans="1:7" s="27" customFormat="1" ht="12.75">
      <c r="A203" s="91"/>
      <c r="B203" s="1"/>
      <c r="C203" s="24"/>
      <c r="D203" s="32"/>
      <c r="E203" s="93"/>
      <c r="F203" s="33"/>
      <c r="G203" s="26"/>
    </row>
    <row r="204" spans="1:7" s="27" customFormat="1" ht="51">
      <c r="A204" s="91">
        <v>5</v>
      </c>
      <c r="B204" s="1" t="s">
        <v>1264</v>
      </c>
      <c r="C204" s="24" t="s">
        <v>986</v>
      </c>
      <c r="D204" s="32">
        <f>1*4*15</f>
        <v>60</v>
      </c>
      <c r="E204" s="93"/>
      <c r="F204" s="33">
        <f>D204*E204</f>
        <v>0</v>
      </c>
      <c r="G204" s="26"/>
    </row>
    <row r="205" spans="1:7" s="27" customFormat="1" ht="12.75">
      <c r="A205" s="91"/>
      <c r="B205" s="1"/>
      <c r="C205" s="24"/>
      <c r="D205" s="32"/>
      <c r="E205" s="93"/>
      <c r="F205" s="33"/>
      <c r="G205" s="26"/>
    </row>
    <row r="206" spans="1:7" s="27" customFormat="1" ht="38.25">
      <c r="A206" s="91">
        <v>6</v>
      </c>
      <c r="B206" s="1" t="s">
        <v>1265</v>
      </c>
      <c r="C206" s="24" t="s">
        <v>1934</v>
      </c>
      <c r="D206" s="32">
        <f>4*4</f>
        <v>16</v>
      </c>
      <c r="E206" s="93"/>
      <c r="F206" s="33">
        <f>D206*E206</f>
        <v>0</v>
      </c>
      <c r="G206" s="26"/>
    </row>
    <row r="207" spans="1:7" s="27" customFormat="1" ht="12.75">
      <c r="A207" s="91"/>
      <c r="B207" s="1"/>
      <c r="C207" s="24"/>
      <c r="D207" s="32"/>
      <c r="E207" s="93"/>
      <c r="F207" s="33"/>
      <c r="G207" s="26"/>
    </row>
    <row r="208" spans="1:7" s="27" customFormat="1" ht="102">
      <c r="A208" s="91">
        <v>7</v>
      </c>
      <c r="B208" s="1" t="s">
        <v>1241</v>
      </c>
      <c r="C208" s="24" t="s">
        <v>886</v>
      </c>
      <c r="D208" s="95">
        <v>28</v>
      </c>
      <c r="E208" s="93"/>
      <c r="F208" s="33">
        <f>D208*E208</f>
        <v>0</v>
      </c>
      <c r="G208" s="26"/>
    </row>
    <row r="209" spans="1:7" s="27" customFormat="1" ht="12.75">
      <c r="A209" s="91"/>
      <c r="B209" s="1"/>
      <c r="C209" s="24"/>
      <c r="D209" s="95"/>
      <c r="E209" s="93"/>
      <c r="F209" s="33"/>
      <c r="G209" s="26"/>
    </row>
    <row r="210" spans="1:7" s="27" customFormat="1" ht="25.5">
      <c r="A210" s="91">
        <v>8</v>
      </c>
      <c r="B210" s="1" t="s">
        <v>1242</v>
      </c>
      <c r="C210" s="24" t="s">
        <v>886</v>
      </c>
      <c r="D210" s="95">
        <v>4</v>
      </c>
      <c r="E210" s="93"/>
      <c r="F210" s="33">
        <f>D210*E210</f>
        <v>0</v>
      </c>
      <c r="G210" s="26"/>
    </row>
    <row r="211" spans="1:7" s="27" customFormat="1" ht="12.75">
      <c r="A211" s="91"/>
      <c r="B211" s="1"/>
      <c r="C211" s="24"/>
      <c r="D211" s="95"/>
      <c r="E211" s="93"/>
      <c r="F211" s="33"/>
      <c r="G211" s="26"/>
    </row>
    <row r="212" spans="1:7" s="27" customFormat="1" ht="114.75">
      <c r="A212" s="91">
        <v>9</v>
      </c>
      <c r="B212" s="1" t="s">
        <v>1283</v>
      </c>
      <c r="C212" s="24" t="s">
        <v>886</v>
      </c>
      <c r="D212" s="95">
        <v>21</v>
      </c>
      <c r="E212" s="93"/>
      <c r="F212" s="33">
        <f>D212*E212</f>
        <v>0</v>
      </c>
      <c r="G212" s="26"/>
    </row>
    <row r="213" spans="1:7" s="27" customFormat="1" ht="12.75">
      <c r="A213" s="91"/>
      <c r="B213" s="1"/>
      <c r="C213" s="24"/>
      <c r="D213" s="95"/>
      <c r="E213" s="93"/>
      <c r="F213" s="33"/>
      <c r="G213" s="26"/>
    </row>
    <row r="214" spans="1:7" s="27" customFormat="1" ht="51">
      <c r="A214" s="91">
        <v>10</v>
      </c>
      <c r="B214" s="1" t="s">
        <v>1284</v>
      </c>
      <c r="C214" s="24" t="s">
        <v>986</v>
      </c>
      <c r="D214" s="32">
        <f>D131</f>
        <v>79.64</v>
      </c>
      <c r="E214" s="93"/>
      <c r="F214" s="33">
        <f>D214*E214</f>
        <v>0</v>
      </c>
      <c r="G214" s="26"/>
    </row>
    <row r="215" spans="1:7" s="27" customFormat="1" ht="12.75">
      <c r="A215" s="91"/>
      <c r="B215" s="1"/>
      <c r="C215" s="24"/>
      <c r="D215" s="32"/>
      <c r="E215" s="93"/>
      <c r="F215" s="33"/>
      <c r="G215" s="26"/>
    </row>
    <row r="216" spans="1:7" s="27" customFormat="1" ht="89.25">
      <c r="A216" s="91">
        <v>11</v>
      </c>
      <c r="B216" s="1" t="s">
        <v>1243</v>
      </c>
      <c r="C216" s="24" t="s">
        <v>989</v>
      </c>
      <c r="D216" s="32">
        <f>2.4*15</f>
        <v>36</v>
      </c>
      <c r="E216" s="93"/>
      <c r="F216" s="33">
        <f>D216*E216</f>
        <v>0</v>
      </c>
      <c r="G216" s="26"/>
    </row>
    <row r="217" spans="1:7" s="27" customFormat="1" ht="12.75">
      <c r="A217" s="91"/>
      <c r="B217" s="1"/>
      <c r="C217" s="24"/>
      <c r="D217" s="32"/>
      <c r="E217" s="93"/>
      <c r="F217" s="33"/>
      <c r="G217" s="26"/>
    </row>
    <row r="218" spans="1:7" s="27" customFormat="1" ht="114.75">
      <c r="A218" s="91">
        <v>12</v>
      </c>
      <c r="B218" s="1" t="s">
        <v>1285</v>
      </c>
      <c r="C218" s="24" t="s">
        <v>986</v>
      </c>
      <c r="D218" s="32">
        <f>(5.4*6+2.8+4.4+10+3.7+12+29+5.5+14.15*2+3.2+3.8+2.6+3.52+3.4+4.75+6.75+2.66+4.1+3.65*2+4.6+1.35*3+8.8*2+6.2*2+14+2.8*4+3.9*2+1.6*2)*1.2</f>
        <v>294.036</v>
      </c>
      <c r="E218" s="93"/>
      <c r="F218" s="33">
        <f>D218*E218</f>
        <v>0</v>
      </c>
      <c r="G218" s="26"/>
    </row>
    <row r="219" spans="1:7" s="27" customFormat="1" ht="12.75">
      <c r="A219" s="91"/>
      <c r="B219" s="1"/>
      <c r="C219" s="24"/>
      <c r="D219" s="32"/>
      <c r="E219" s="93"/>
      <c r="F219" s="33"/>
      <c r="G219" s="26"/>
    </row>
    <row r="220" spans="1:7" s="27" customFormat="1" ht="153">
      <c r="A220" s="91">
        <v>13</v>
      </c>
      <c r="B220" s="1" t="s">
        <v>1244</v>
      </c>
      <c r="C220" s="24"/>
      <c r="D220" s="32"/>
      <c r="E220" s="93"/>
      <c r="F220" s="33"/>
      <c r="G220" s="26"/>
    </row>
    <row r="221" spans="1:7" s="27" customFormat="1" ht="102">
      <c r="A221" s="91"/>
      <c r="B221" s="1" t="s">
        <v>1245</v>
      </c>
      <c r="C221" s="24"/>
      <c r="D221" s="32"/>
      <c r="E221" s="93"/>
      <c r="F221" s="33"/>
      <c r="G221" s="26"/>
    </row>
    <row r="222" spans="1:7" s="27" customFormat="1" ht="12.75">
      <c r="A222" s="91"/>
      <c r="B222" s="1" t="s">
        <v>1286</v>
      </c>
      <c r="C222" s="24"/>
      <c r="D222" s="32"/>
      <c r="E222" s="93"/>
      <c r="F222" s="33"/>
      <c r="G222" s="26"/>
    </row>
    <row r="223" spans="1:7" s="27" customFormat="1" ht="15.75">
      <c r="A223" s="91"/>
      <c r="B223" s="1" t="s">
        <v>990</v>
      </c>
      <c r="C223" s="24"/>
      <c r="D223" s="32"/>
      <c r="E223" s="93"/>
      <c r="F223" s="33"/>
      <c r="G223" s="26"/>
    </row>
    <row r="224" spans="1:7" s="27" customFormat="1" ht="12.75">
      <c r="A224" s="91"/>
      <c r="B224" s="1" t="s">
        <v>1287</v>
      </c>
      <c r="C224" s="24"/>
      <c r="D224" s="32"/>
      <c r="E224" s="93"/>
      <c r="F224" s="33"/>
      <c r="G224" s="26"/>
    </row>
    <row r="225" spans="1:7" s="27" customFormat="1" ht="12.75">
      <c r="A225" s="91"/>
      <c r="B225" s="1" t="s">
        <v>1246</v>
      </c>
      <c r="C225" s="24"/>
      <c r="D225" s="32"/>
      <c r="E225" s="93"/>
      <c r="F225" s="33"/>
      <c r="G225" s="26"/>
    </row>
    <row r="226" spans="1:7" s="27" customFormat="1" ht="12.75">
      <c r="A226" s="91"/>
      <c r="B226" s="1" t="s">
        <v>1288</v>
      </c>
      <c r="C226" s="24"/>
      <c r="D226" s="32"/>
      <c r="E226" s="93"/>
      <c r="F226" s="33"/>
      <c r="G226" s="26"/>
    </row>
    <row r="227" spans="1:7" s="27" customFormat="1" ht="14.25">
      <c r="A227" s="91"/>
      <c r="B227" s="1" t="s">
        <v>991</v>
      </c>
      <c r="C227" s="24" t="s">
        <v>1935</v>
      </c>
      <c r="D227" s="32">
        <v>86.5</v>
      </c>
      <c r="E227" s="93"/>
      <c r="F227" s="33">
        <f>D227*E227</f>
        <v>0</v>
      </c>
      <c r="G227" s="26"/>
    </row>
    <row r="228" spans="1:7" s="27" customFormat="1" ht="12.75">
      <c r="A228" s="91"/>
      <c r="B228" s="1"/>
      <c r="C228" s="24"/>
      <c r="D228" s="32"/>
      <c r="E228" s="93"/>
      <c r="F228" s="33"/>
      <c r="G228" s="26"/>
    </row>
    <row r="229" spans="1:7" s="27" customFormat="1" ht="12.75">
      <c r="A229" s="91"/>
      <c r="B229" s="1"/>
      <c r="C229" s="24"/>
      <c r="D229" s="95"/>
      <c r="E229" s="93"/>
      <c r="F229" s="33"/>
      <c r="G229" s="26"/>
    </row>
    <row r="230" spans="1:7" s="27" customFormat="1" ht="12.75">
      <c r="A230" s="91"/>
      <c r="B230" s="1" t="s">
        <v>899</v>
      </c>
      <c r="C230" s="24"/>
      <c r="D230" s="95"/>
      <c r="E230" s="93"/>
      <c r="F230" s="33">
        <f>SUM(F196:F229)</f>
        <v>0</v>
      </c>
      <c r="G230" s="26"/>
    </row>
    <row r="231" spans="1:7" s="27" customFormat="1" ht="12.75">
      <c r="A231" s="91"/>
      <c r="B231" s="1"/>
      <c r="C231" s="24"/>
      <c r="D231" s="32"/>
      <c r="E231" s="93"/>
      <c r="F231" s="33"/>
      <c r="G231" s="26"/>
    </row>
    <row r="232" spans="1:6" s="26" customFormat="1" ht="12.75">
      <c r="A232" s="91" t="s">
        <v>1289</v>
      </c>
      <c r="B232" s="1" t="s">
        <v>1290</v>
      </c>
      <c r="C232" s="24"/>
      <c r="D232" s="32"/>
      <c r="E232" s="93"/>
      <c r="F232" s="33"/>
    </row>
    <row r="233" spans="1:6" s="26" customFormat="1" ht="12.75">
      <c r="A233" s="91"/>
      <c r="B233" s="1"/>
      <c r="C233" s="24"/>
      <c r="D233" s="32"/>
      <c r="E233" s="93"/>
      <c r="F233" s="33"/>
    </row>
    <row r="234" spans="1:6" s="26" customFormat="1" ht="89.25">
      <c r="A234" s="91"/>
      <c r="B234" s="1" t="s">
        <v>1247</v>
      </c>
      <c r="C234" s="24"/>
      <c r="D234" s="32"/>
      <c r="E234" s="93"/>
      <c r="F234" s="33"/>
    </row>
    <row r="235" spans="1:6" s="26" customFormat="1" ht="63.75">
      <c r="A235" s="91"/>
      <c r="B235" s="1" t="s">
        <v>1248</v>
      </c>
      <c r="C235" s="24"/>
      <c r="D235" s="32"/>
      <c r="E235" s="93"/>
      <c r="F235" s="33"/>
    </row>
    <row r="236" spans="1:6" s="26" customFormat="1" ht="51">
      <c r="A236" s="91"/>
      <c r="B236" s="1" t="s">
        <v>914</v>
      </c>
      <c r="C236" s="24"/>
      <c r="D236" s="32"/>
      <c r="E236" s="93"/>
      <c r="F236" s="33"/>
    </row>
    <row r="237" spans="1:6" s="26" customFormat="1" ht="38.25">
      <c r="A237" s="91"/>
      <c r="B237" s="1" t="s">
        <v>1249</v>
      </c>
      <c r="C237" s="24"/>
      <c r="D237" s="32"/>
      <c r="E237" s="93"/>
      <c r="F237" s="33"/>
    </row>
    <row r="238" spans="1:6" s="26" customFormat="1" ht="89.25">
      <c r="A238" s="91"/>
      <c r="B238" s="1" t="s">
        <v>1250</v>
      </c>
      <c r="C238" s="24"/>
      <c r="D238" s="32"/>
      <c r="E238" s="93"/>
      <c r="F238" s="33"/>
    </row>
    <row r="239" spans="1:6" s="26" customFormat="1" ht="25.5">
      <c r="A239" s="91"/>
      <c r="B239" s="1" t="s">
        <v>915</v>
      </c>
      <c r="C239" s="24"/>
      <c r="D239" s="32"/>
      <c r="E239" s="93"/>
      <c r="F239" s="33"/>
    </row>
    <row r="240" spans="1:6" s="26" customFormat="1" ht="38.25">
      <c r="A240" s="91"/>
      <c r="B240" s="1" t="s">
        <v>916</v>
      </c>
      <c r="C240" s="24"/>
      <c r="D240" s="32"/>
      <c r="E240" s="93"/>
      <c r="F240" s="33"/>
    </row>
    <row r="241" spans="1:6" s="26" customFormat="1" ht="38.25">
      <c r="A241" s="91">
        <v>1</v>
      </c>
      <c r="B241" s="1" t="s">
        <v>917</v>
      </c>
      <c r="C241" s="24" t="s">
        <v>886</v>
      </c>
      <c r="D241" s="95">
        <v>1</v>
      </c>
      <c r="E241" s="93"/>
      <c r="F241" s="33">
        <f>D241*E241</f>
        <v>0</v>
      </c>
    </row>
    <row r="242" spans="1:6" s="26" customFormat="1" ht="12.75">
      <c r="A242" s="91"/>
      <c r="B242" s="1"/>
      <c r="C242" s="24"/>
      <c r="D242" s="95"/>
      <c r="E242" s="93"/>
      <c r="F242" s="33"/>
    </row>
    <row r="243" spans="1:6" s="26" customFormat="1" ht="38.25">
      <c r="A243" s="91">
        <v>2</v>
      </c>
      <c r="B243" s="1" t="s">
        <v>918</v>
      </c>
      <c r="C243" s="24" t="s">
        <v>886</v>
      </c>
      <c r="D243" s="95">
        <v>1</v>
      </c>
      <c r="E243" s="93"/>
      <c r="F243" s="33">
        <f aca="true" t="shared" si="2" ref="F243:F275">D243*E243</f>
        <v>0</v>
      </c>
    </row>
    <row r="244" spans="1:6" s="26" customFormat="1" ht="12.75">
      <c r="A244" s="91"/>
      <c r="B244" s="1"/>
      <c r="C244" s="24"/>
      <c r="D244" s="95"/>
      <c r="E244" s="93"/>
      <c r="F244" s="33"/>
    </row>
    <row r="245" spans="1:6" s="26" customFormat="1" ht="102">
      <c r="A245" s="91">
        <v>3</v>
      </c>
      <c r="B245" s="1" t="s">
        <v>1686</v>
      </c>
      <c r="C245" s="24" t="s">
        <v>886</v>
      </c>
      <c r="D245" s="95">
        <v>1</v>
      </c>
      <c r="E245" s="93"/>
      <c r="F245" s="33">
        <f t="shared" si="2"/>
        <v>0</v>
      </c>
    </row>
    <row r="246" spans="1:6" s="26" customFormat="1" ht="12.75">
      <c r="A246" s="91"/>
      <c r="B246" s="1"/>
      <c r="C246" s="24"/>
      <c r="D246" s="95"/>
      <c r="E246" s="93"/>
      <c r="F246" s="33"/>
    </row>
    <row r="247" spans="1:6" s="26" customFormat="1" ht="89.25">
      <c r="A247" s="91">
        <v>4</v>
      </c>
      <c r="B247" s="1" t="s">
        <v>1687</v>
      </c>
      <c r="C247" s="24" t="s">
        <v>886</v>
      </c>
      <c r="D247" s="95">
        <v>1</v>
      </c>
      <c r="E247" s="93"/>
      <c r="F247" s="33">
        <f t="shared" si="2"/>
        <v>0</v>
      </c>
    </row>
    <row r="248" spans="1:6" s="26" customFormat="1" ht="12.75">
      <c r="A248" s="91"/>
      <c r="B248" s="1"/>
      <c r="C248" s="24"/>
      <c r="D248" s="95"/>
      <c r="E248" s="93"/>
      <c r="F248" s="33"/>
    </row>
    <row r="249" spans="1:6" s="26" customFormat="1" ht="89.25">
      <c r="A249" s="91">
        <v>5</v>
      </c>
      <c r="B249" s="1" t="s">
        <v>1688</v>
      </c>
      <c r="C249" s="24" t="s">
        <v>886</v>
      </c>
      <c r="D249" s="95">
        <v>1</v>
      </c>
      <c r="E249" s="93"/>
      <c r="F249" s="33">
        <f t="shared" si="2"/>
        <v>0</v>
      </c>
    </row>
    <row r="250" spans="1:6" s="26" customFormat="1" ht="12.75">
      <c r="A250" s="91"/>
      <c r="B250" s="1"/>
      <c r="C250" s="24"/>
      <c r="D250" s="95"/>
      <c r="E250" s="93"/>
      <c r="F250" s="33"/>
    </row>
    <row r="251" spans="1:6" s="26" customFormat="1" ht="89.25">
      <c r="A251" s="91">
        <v>6</v>
      </c>
      <c r="B251" s="1" t="s">
        <v>1689</v>
      </c>
      <c r="C251" s="24" t="s">
        <v>886</v>
      </c>
      <c r="D251" s="95">
        <v>1</v>
      </c>
      <c r="E251" s="93"/>
      <c r="F251" s="33">
        <f t="shared" si="2"/>
        <v>0</v>
      </c>
    </row>
    <row r="252" spans="1:6" s="26" customFormat="1" ht="12.75">
      <c r="A252" s="91"/>
      <c r="B252" s="1"/>
      <c r="C252" s="24"/>
      <c r="D252" s="95"/>
      <c r="E252" s="93"/>
      <c r="F252" s="33"/>
    </row>
    <row r="253" spans="1:6" s="26" customFormat="1" ht="25.5">
      <c r="A253" s="91">
        <v>7</v>
      </c>
      <c r="B253" s="1" t="s">
        <v>1690</v>
      </c>
      <c r="C253" s="24" t="s">
        <v>886</v>
      </c>
      <c r="D253" s="95">
        <v>1</v>
      </c>
      <c r="E253" s="93"/>
      <c r="F253" s="33">
        <f t="shared" si="2"/>
        <v>0</v>
      </c>
    </row>
    <row r="254" spans="1:6" s="26" customFormat="1" ht="12.75">
      <c r="A254" s="91"/>
      <c r="B254" s="1"/>
      <c r="C254" s="24"/>
      <c r="D254" s="95"/>
      <c r="E254" s="93"/>
      <c r="F254" s="33"/>
    </row>
    <row r="255" spans="1:6" s="26" customFormat="1" ht="89.25">
      <c r="A255" s="91">
        <v>8</v>
      </c>
      <c r="B255" s="1" t="s">
        <v>1691</v>
      </c>
      <c r="C255" s="24" t="s">
        <v>886</v>
      </c>
      <c r="D255" s="95">
        <v>2</v>
      </c>
      <c r="E255" s="93"/>
      <c r="F255" s="33">
        <f t="shared" si="2"/>
        <v>0</v>
      </c>
    </row>
    <row r="256" spans="1:6" s="26" customFormat="1" ht="12.75">
      <c r="A256" s="91"/>
      <c r="B256" s="1"/>
      <c r="C256" s="24"/>
      <c r="D256" s="95"/>
      <c r="E256" s="93"/>
      <c r="F256" s="33"/>
    </row>
    <row r="257" spans="1:6" s="26" customFormat="1" ht="102">
      <c r="A257" s="91">
        <v>9</v>
      </c>
      <c r="B257" s="1" t="s">
        <v>1692</v>
      </c>
      <c r="C257" s="24" t="s">
        <v>886</v>
      </c>
      <c r="D257" s="95">
        <v>1</v>
      </c>
      <c r="E257" s="93"/>
      <c r="F257" s="33">
        <f t="shared" si="2"/>
        <v>0</v>
      </c>
    </row>
    <row r="258" spans="1:6" s="26" customFormat="1" ht="12.75">
      <c r="A258" s="91"/>
      <c r="B258" s="1"/>
      <c r="C258" s="24"/>
      <c r="D258" s="95"/>
      <c r="E258" s="93"/>
      <c r="F258" s="33"/>
    </row>
    <row r="259" spans="1:6" s="26" customFormat="1" ht="102">
      <c r="A259" s="91">
        <v>10</v>
      </c>
      <c r="B259" s="1" t="s">
        <v>1693</v>
      </c>
      <c r="C259" s="24" t="s">
        <v>886</v>
      </c>
      <c r="D259" s="95">
        <v>1</v>
      </c>
      <c r="E259" s="93"/>
      <c r="F259" s="33">
        <f t="shared" si="2"/>
        <v>0</v>
      </c>
    </row>
    <row r="260" spans="1:6" s="26" customFormat="1" ht="12.75">
      <c r="A260" s="91"/>
      <c r="B260" s="1"/>
      <c r="C260" s="24"/>
      <c r="D260" s="95"/>
      <c r="E260" s="93"/>
      <c r="F260" s="33"/>
    </row>
    <row r="261" spans="1:6" s="26" customFormat="1" ht="63.75">
      <c r="A261" s="91">
        <v>11</v>
      </c>
      <c r="B261" s="1" t="s">
        <v>1291</v>
      </c>
      <c r="C261" s="24" t="s">
        <v>886</v>
      </c>
      <c r="D261" s="95">
        <v>5</v>
      </c>
      <c r="E261" s="93"/>
      <c r="F261" s="33">
        <f t="shared" si="2"/>
        <v>0</v>
      </c>
    </row>
    <row r="262" spans="1:6" s="26" customFormat="1" ht="12.75">
      <c r="A262" s="91"/>
      <c r="B262" s="1"/>
      <c r="C262" s="24"/>
      <c r="D262" s="95"/>
      <c r="E262" s="93"/>
      <c r="F262" s="33"/>
    </row>
    <row r="263" spans="1:6" s="26" customFormat="1" ht="38.25">
      <c r="A263" s="91">
        <v>12</v>
      </c>
      <c r="B263" s="1" t="s">
        <v>1292</v>
      </c>
      <c r="C263" s="24" t="s">
        <v>886</v>
      </c>
      <c r="D263" s="95">
        <v>7</v>
      </c>
      <c r="E263" s="93"/>
      <c r="F263" s="33">
        <f t="shared" si="2"/>
        <v>0</v>
      </c>
    </row>
    <row r="264" spans="1:6" s="26" customFormat="1" ht="12.75">
      <c r="A264" s="91"/>
      <c r="B264" s="1"/>
      <c r="C264" s="24"/>
      <c r="D264" s="95"/>
      <c r="E264" s="93"/>
      <c r="F264" s="33"/>
    </row>
    <row r="265" spans="1:6" s="26" customFormat="1" ht="38.25">
      <c r="A265" s="91">
        <v>13</v>
      </c>
      <c r="B265" s="1" t="s">
        <v>1293</v>
      </c>
      <c r="C265" s="24" t="s">
        <v>886</v>
      </c>
      <c r="D265" s="95">
        <v>20</v>
      </c>
      <c r="E265" s="93"/>
      <c r="F265" s="33">
        <f t="shared" si="2"/>
        <v>0</v>
      </c>
    </row>
    <row r="266" spans="1:6" s="26" customFormat="1" ht="12.75">
      <c r="A266" s="91"/>
      <c r="B266" s="1"/>
      <c r="C266" s="24"/>
      <c r="D266" s="95"/>
      <c r="E266" s="93"/>
      <c r="F266" s="33"/>
    </row>
    <row r="267" spans="1:6" s="26" customFormat="1" ht="38.25">
      <c r="A267" s="91">
        <v>14</v>
      </c>
      <c r="B267" s="1" t="s">
        <v>1294</v>
      </c>
      <c r="C267" s="24" t="s">
        <v>886</v>
      </c>
      <c r="D267" s="95">
        <v>7</v>
      </c>
      <c r="E267" s="93"/>
      <c r="F267" s="33">
        <f t="shared" si="2"/>
        <v>0</v>
      </c>
    </row>
    <row r="268" spans="1:6" s="26" customFormat="1" ht="12.75">
      <c r="A268" s="91"/>
      <c r="B268" s="1"/>
      <c r="C268" s="24"/>
      <c r="D268" s="95"/>
      <c r="E268" s="93"/>
      <c r="F268" s="33"/>
    </row>
    <row r="269" spans="1:6" s="26" customFormat="1" ht="51">
      <c r="A269" s="91">
        <v>15</v>
      </c>
      <c r="B269" s="1" t="s">
        <v>1295</v>
      </c>
      <c r="C269" s="24" t="s">
        <v>886</v>
      </c>
      <c r="D269" s="95">
        <v>2</v>
      </c>
      <c r="E269" s="93"/>
      <c r="F269" s="33">
        <f t="shared" si="2"/>
        <v>0</v>
      </c>
    </row>
    <row r="270" spans="1:6" s="26" customFormat="1" ht="12.75">
      <c r="A270" s="91"/>
      <c r="B270" s="1"/>
      <c r="C270" s="24"/>
      <c r="D270" s="95"/>
      <c r="E270" s="93"/>
      <c r="F270" s="33"/>
    </row>
    <row r="271" spans="1:6" s="26" customFormat="1" ht="38.25">
      <c r="A271" s="91">
        <v>16</v>
      </c>
      <c r="B271" s="1" t="s">
        <v>1296</v>
      </c>
      <c r="C271" s="24" t="s">
        <v>886</v>
      </c>
      <c r="D271" s="95">
        <v>8</v>
      </c>
      <c r="E271" s="93"/>
      <c r="F271" s="33">
        <f t="shared" si="2"/>
        <v>0</v>
      </c>
    </row>
    <row r="272" spans="1:6" s="26" customFormat="1" ht="12.75">
      <c r="A272" s="91"/>
      <c r="B272" s="1"/>
      <c r="C272" s="24"/>
      <c r="D272" s="95"/>
      <c r="E272" s="93"/>
      <c r="F272" s="33"/>
    </row>
    <row r="273" spans="1:6" s="26" customFormat="1" ht="51">
      <c r="A273" s="91">
        <v>17</v>
      </c>
      <c r="B273" s="1" t="s">
        <v>1297</v>
      </c>
      <c r="C273" s="24" t="s">
        <v>886</v>
      </c>
      <c r="D273" s="95">
        <v>5</v>
      </c>
      <c r="E273" s="93"/>
      <c r="F273" s="33">
        <f t="shared" si="2"/>
        <v>0</v>
      </c>
    </row>
    <row r="274" spans="1:6" s="26" customFormat="1" ht="12.75">
      <c r="A274" s="91"/>
      <c r="B274" s="1"/>
      <c r="C274" s="24"/>
      <c r="D274" s="95"/>
      <c r="E274" s="93"/>
      <c r="F274" s="33"/>
    </row>
    <row r="275" spans="1:6" s="26" customFormat="1" ht="38.25">
      <c r="A275" s="91">
        <v>18</v>
      </c>
      <c r="B275" s="1" t="s">
        <v>1298</v>
      </c>
      <c r="C275" s="24" t="s">
        <v>886</v>
      </c>
      <c r="D275" s="95">
        <v>22</v>
      </c>
      <c r="E275" s="93"/>
      <c r="F275" s="33">
        <f t="shared" si="2"/>
        <v>0</v>
      </c>
    </row>
    <row r="276" spans="1:7" s="27" customFormat="1" ht="12.75">
      <c r="A276" s="91"/>
      <c r="B276" s="1"/>
      <c r="C276" s="24"/>
      <c r="D276" s="95"/>
      <c r="E276" s="93"/>
      <c r="F276" s="33"/>
      <c r="G276" s="26"/>
    </row>
    <row r="277" spans="1:7" s="27" customFormat="1" ht="12.75">
      <c r="A277" s="91"/>
      <c r="B277" s="1" t="s">
        <v>899</v>
      </c>
      <c r="C277" s="24"/>
      <c r="D277" s="95"/>
      <c r="E277" s="93"/>
      <c r="F277" s="33">
        <f>SUM(F241:F276)</f>
        <v>0</v>
      </c>
      <c r="G277" s="26"/>
    </row>
    <row r="278" spans="1:7" s="27" customFormat="1" ht="12.75">
      <c r="A278" s="91"/>
      <c r="B278" s="1"/>
      <c r="C278" s="24"/>
      <c r="D278" s="95"/>
      <c r="E278" s="93"/>
      <c r="F278" s="33"/>
      <c r="G278" s="26"/>
    </row>
    <row r="279" spans="1:7" s="27" customFormat="1" ht="12.75">
      <c r="A279" s="91" t="s">
        <v>1299</v>
      </c>
      <c r="B279" s="1" t="s">
        <v>1300</v>
      </c>
      <c r="C279" s="24"/>
      <c r="D279" s="32"/>
      <c r="E279" s="93"/>
      <c r="F279" s="33"/>
      <c r="G279" s="26"/>
    </row>
    <row r="280" spans="1:7" s="27" customFormat="1" ht="12.75">
      <c r="A280" s="91"/>
      <c r="B280" s="1"/>
      <c r="C280" s="24"/>
      <c r="D280" s="32"/>
      <c r="E280" s="93"/>
      <c r="F280" s="33"/>
      <c r="G280" s="26"/>
    </row>
    <row r="281" spans="1:7" s="27" customFormat="1" ht="38.25">
      <c r="A281" s="91">
        <v>1</v>
      </c>
      <c r="B281" s="1" t="s">
        <v>1251</v>
      </c>
      <c r="C281" s="24" t="s">
        <v>986</v>
      </c>
      <c r="D281" s="32">
        <f>(2.6*4*40)*1.1</f>
        <v>457.6</v>
      </c>
      <c r="E281" s="93"/>
      <c r="F281" s="33">
        <f>D281*E281</f>
        <v>0</v>
      </c>
      <c r="G281" s="26"/>
    </row>
    <row r="282" spans="1:7" s="27" customFormat="1" ht="12.75">
      <c r="A282" s="91"/>
      <c r="B282" s="1"/>
      <c r="C282" s="24"/>
      <c r="D282" s="32"/>
      <c r="E282" s="93"/>
      <c r="F282" s="33"/>
      <c r="G282" s="26"/>
    </row>
    <row r="283" spans="1:7" s="27" customFormat="1" ht="51">
      <c r="A283" s="91">
        <v>2</v>
      </c>
      <c r="B283" s="1" t="s">
        <v>1252</v>
      </c>
      <c r="C283" s="24"/>
      <c r="D283" s="32"/>
      <c r="E283" s="93"/>
      <c r="F283" s="33"/>
      <c r="G283" s="26"/>
    </row>
    <row r="284" spans="1:7" s="27" customFormat="1" ht="76.5">
      <c r="A284" s="91"/>
      <c r="B284" s="85" t="s">
        <v>1253</v>
      </c>
      <c r="C284" s="24" t="s">
        <v>986</v>
      </c>
      <c r="D284" s="32">
        <f>D281+30.5*4+23.5*2*4+20.2*4+7.6*2*4</f>
        <v>909.1999999999999</v>
      </c>
      <c r="E284" s="93"/>
      <c r="F284" s="33">
        <f aca="true" t="shared" si="3" ref="F284:F296">D284*E284</f>
        <v>0</v>
      </c>
      <c r="G284" s="26"/>
    </row>
    <row r="285" spans="1:7" s="27" customFormat="1" ht="12.75">
      <c r="A285" s="91"/>
      <c r="B285" s="85"/>
      <c r="C285" s="24"/>
      <c r="D285" s="32"/>
      <c r="E285" s="93"/>
      <c r="F285" s="33"/>
      <c r="G285" s="26"/>
    </row>
    <row r="286" spans="1:7" s="27" customFormat="1" ht="127.5">
      <c r="A286" s="91">
        <v>3</v>
      </c>
      <c r="B286" s="1" t="s">
        <v>1254</v>
      </c>
      <c r="C286" s="24" t="s">
        <v>986</v>
      </c>
      <c r="D286" s="32">
        <f>D284</f>
        <v>909.1999999999999</v>
      </c>
      <c r="E286" s="93"/>
      <c r="F286" s="33">
        <f t="shared" si="3"/>
        <v>0</v>
      </c>
      <c r="G286" s="26"/>
    </row>
    <row r="287" spans="1:7" s="27" customFormat="1" ht="12.75">
      <c r="A287" s="91"/>
      <c r="B287" s="1"/>
      <c r="C287" s="24"/>
      <c r="D287" s="32"/>
      <c r="E287" s="93"/>
      <c r="F287" s="33"/>
      <c r="G287" s="26"/>
    </row>
    <row r="288" spans="1:7" s="27" customFormat="1" ht="63.75">
      <c r="A288" s="91">
        <v>4</v>
      </c>
      <c r="B288" s="1" t="s">
        <v>785</v>
      </c>
      <c r="C288" s="24" t="s">
        <v>986</v>
      </c>
      <c r="D288" s="32">
        <f>D135*3-D286</f>
        <v>2737.960000000001</v>
      </c>
      <c r="E288" s="93"/>
      <c r="F288" s="33">
        <f t="shared" si="3"/>
        <v>0</v>
      </c>
      <c r="G288" s="26"/>
    </row>
    <row r="289" spans="1:7" s="27" customFormat="1" ht="12.75">
      <c r="A289" s="91"/>
      <c r="B289" s="1"/>
      <c r="C289" s="24"/>
      <c r="D289" s="32"/>
      <c r="E289" s="93"/>
      <c r="F289" s="33"/>
      <c r="G289" s="26"/>
    </row>
    <row r="290" spans="1:7" s="27" customFormat="1" ht="63.75">
      <c r="A290" s="91">
        <v>5</v>
      </c>
      <c r="B290" s="1" t="s">
        <v>786</v>
      </c>
      <c r="C290" s="24" t="s">
        <v>986</v>
      </c>
      <c r="D290" s="35">
        <f>D286/4</f>
        <v>227.29999999999998</v>
      </c>
      <c r="E290" s="93"/>
      <c r="F290" s="33">
        <f t="shared" si="3"/>
        <v>0</v>
      </c>
      <c r="G290" s="26"/>
    </row>
    <row r="291" spans="1:7" s="27" customFormat="1" ht="12.75">
      <c r="A291" s="91"/>
      <c r="B291" s="1"/>
      <c r="C291" s="24"/>
      <c r="D291" s="32"/>
      <c r="E291" s="93"/>
      <c r="F291" s="33"/>
      <c r="G291" s="26"/>
    </row>
    <row r="292" spans="1:7" s="27" customFormat="1" ht="25.5">
      <c r="A292" s="91">
        <v>6</v>
      </c>
      <c r="B292" s="1" t="s">
        <v>1301</v>
      </c>
      <c r="C292" s="24" t="s">
        <v>986</v>
      </c>
      <c r="D292" s="32">
        <f>1745</f>
        <v>1745</v>
      </c>
      <c r="E292" s="93"/>
      <c r="F292" s="33">
        <f t="shared" si="3"/>
        <v>0</v>
      </c>
      <c r="G292" s="26"/>
    </row>
    <row r="293" spans="1:7" s="27" customFormat="1" ht="12.75">
      <c r="A293" s="91"/>
      <c r="B293" s="1"/>
      <c r="C293" s="24"/>
      <c r="D293" s="32"/>
      <c r="E293" s="93"/>
      <c r="F293" s="33"/>
      <c r="G293" s="26"/>
    </row>
    <row r="294" spans="1:7" s="27" customFormat="1" ht="51">
      <c r="A294" s="91">
        <v>7</v>
      </c>
      <c r="B294" s="1" t="s">
        <v>1302</v>
      </c>
      <c r="C294" s="24" t="s">
        <v>987</v>
      </c>
      <c r="D294" s="32">
        <v>66.95</v>
      </c>
      <c r="E294" s="93"/>
      <c r="F294" s="33">
        <f t="shared" si="3"/>
        <v>0</v>
      </c>
      <c r="G294" s="26"/>
    </row>
    <row r="295" spans="1:7" s="27" customFormat="1" ht="12.75">
      <c r="A295" s="91"/>
      <c r="B295" s="1"/>
      <c r="C295" s="24"/>
      <c r="D295" s="32"/>
      <c r="E295" s="93"/>
      <c r="F295" s="33"/>
      <c r="G295" s="26"/>
    </row>
    <row r="296" spans="1:7" s="27" customFormat="1" ht="127.5">
      <c r="A296" s="91">
        <v>8</v>
      </c>
      <c r="B296" s="1" t="s">
        <v>787</v>
      </c>
      <c r="C296" s="24" t="s">
        <v>986</v>
      </c>
      <c r="D296" s="32">
        <f>D133*2.8</f>
        <v>555.856</v>
      </c>
      <c r="E296" s="93"/>
      <c r="F296" s="33">
        <f t="shared" si="3"/>
        <v>0</v>
      </c>
      <c r="G296" s="26"/>
    </row>
    <row r="297" spans="1:7" s="27" customFormat="1" ht="12.75">
      <c r="A297" s="91"/>
      <c r="B297" s="1"/>
      <c r="C297" s="24"/>
      <c r="D297" s="32"/>
      <c r="E297" s="93"/>
      <c r="F297" s="33"/>
      <c r="G297" s="26"/>
    </row>
    <row r="298" spans="1:7" s="27" customFormat="1" ht="12.75">
      <c r="A298" s="91"/>
      <c r="B298" s="1" t="s">
        <v>899</v>
      </c>
      <c r="C298" s="24"/>
      <c r="D298" s="95"/>
      <c r="E298" s="93"/>
      <c r="F298" s="33">
        <f>SUM(F281:F297)</f>
        <v>0</v>
      </c>
      <c r="G298" s="26"/>
    </row>
    <row r="299" spans="1:7" s="27" customFormat="1" ht="12.75">
      <c r="A299" s="91"/>
      <c r="B299" s="1"/>
      <c r="C299" s="24"/>
      <c r="D299" s="95"/>
      <c r="E299" s="93"/>
      <c r="F299" s="33"/>
      <c r="G299" s="26"/>
    </row>
    <row r="300" spans="1:7" s="27" customFormat="1" ht="12.75">
      <c r="A300" s="91" t="s">
        <v>1303</v>
      </c>
      <c r="B300" s="1" t="s">
        <v>1304</v>
      </c>
      <c r="C300" s="24"/>
      <c r="D300" s="32"/>
      <c r="E300" s="93"/>
      <c r="F300" s="33"/>
      <c r="G300" s="26"/>
    </row>
    <row r="301" spans="1:7" s="27" customFormat="1" ht="12.75">
      <c r="A301" s="91"/>
      <c r="B301" s="1"/>
      <c r="C301" s="24"/>
      <c r="D301" s="32"/>
      <c r="E301" s="93"/>
      <c r="F301" s="33"/>
      <c r="G301" s="26"/>
    </row>
    <row r="302" spans="1:7" s="27" customFormat="1" ht="306">
      <c r="A302" s="591">
        <v>1</v>
      </c>
      <c r="B302" s="1" t="s">
        <v>1305</v>
      </c>
      <c r="C302" s="35"/>
      <c r="D302" s="32"/>
      <c r="E302" s="93"/>
      <c r="F302" s="33"/>
      <c r="G302" s="26"/>
    </row>
    <row r="303" spans="1:7" s="27" customFormat="1" ht="140.25">
      <c r="A303" s="591"/>
      <c r="B303" s="1" t="s">
        <v>1306</v>
      </c>
      <c r="C303" s="24" t="s">
        <v>987</v>
      </c>
      <c r="D303" s="32">
        <v>34.5</v>
      </c>
      <c r="E303" s="93"/>
      <c r="F303" s="33">
        <f>D303*E303</f>
        <v>0</v>
      </c>
      <c r="G303" s="26"/>
    </row>
    <row r="304" spans="1:7" s="27" customFormat="1" ht="12.75">
      <c r="A304" s="591"/>
      <c r="B304" s="1"/>
      <c r="C304" s="24"/>
      <c r="D304" s="32"/>
      <c r="E304" s="93"/>
      <c r="F304" s="33"/>
      <c r="G304" s="26"/>
    </row>
    <row r="305" spans="1:7" s="27" customFormat="1" ht="280.5">
      <c r="A305" s="91">
        <v>2</v>
      </c>
      <c r="B305" s="1" t="s">
        <v>956</v>
      </c>
      <c r="C305" s="24" t="s">
        <v>987</v>
      </c>
      <c r="D305" s="32">
        <f>4*4</f>
        <v>16</v>
      </c>
      <c r="E305" s="93"/>
      <c r="F305" s="33">
        <f>D305*E305</f>
        <v>0</v>
      </c>
      <c r="G305" s="26"/>
    </row>
    <row r="306" spans="1:7" s="27" customFormat="1" ht="12.75">
      <c r="A306" s="91"/>
      <c r="B306" s="1"/>
      <c r="C306" s="24"/>
      <c r="D306" s="32"/>
      <c r="E306" s="93"/>
      <c r="F306" s="33"/>
      <c r="G306" s="26"/>
    </row>
    <row r="307" spans="1:7" s="27" customFormat="1" ht="229.5">
      <c r="A307" s="91">
        <v>3</v>
      </c>
      <c r="B307" s="1" t="s">
        <v>754</v>
      </c>
      <c r="C307" s="24"/>
      <c r="D307" s="95"/>
      <c r="E307" s="93"/>
      <c r="F307" s="33"/>
      <c r="G307" s="26"/>
    </row>
    <row r="308" spans="1:7" s="27" customFormat="1" ht="267.75">
      <c r="A308" s="91"/>
      <c r="B308" s="1" t="s">
        <v>788</v>
      </c>
      <c r="C308" s="24"/>
      <c r="D308" s="95"/>
      <c r="E308" s="93"/>
      <c r="F308" s="33"/>
      <c r="G308" s="26"/>
    </row>
    <row r="309" spans="1:7" s="27" customFormat="1" ht="114.75">
      <c r="A309" s="91"/>
      <c r="B309" s="85" t="s">
        <v>1694</v>
      </c>
      <c r="C309" s="24" t="s">
        <v>886</v>
      </c>
      <c r="D309" s="95">
        <v>1</v>
      </c>
      <c r="E309" s="93"/>
      <c r="F309" s="33">
        <f>D309*E309</f>
        <v>0</v>
      </c>
      <c r="G309" s="26"/>
    </row>
    <row r="310" spans="1:7" s="27" customFormat="1" ht="12.75">
      <c r="A310" s="91"/>
      <c r="B310" s="1"/>
      <c r="C310" s="24"/>
      <c r="D310" s="95"/>
      <c r="E310" s="93"/>
      <c r="F310" s="33"/>
      <c r="G310" s="26"/>
    </row>
    <row r="311" spans="1:7" s="27" customFormat="1" ht="38.25">
      <c r="A311" s="91">
        <v>4</v>
      </c>
      <c r="B311" s="85" t="s">
        <v>1695</v>
      </c>
      <c r="C311" s="24" t="s">
        <v>886</v>
      </c>
      <c r="D311" s="95">
        <v>1</v>
      </c>
      <c r="E311" s="93"/>
      <c r="F311" s="33">
        <f>D311*E311</f>
        <v>0</v>
      </c>
      <c r="G311" s="26"/>
    </row>
    <row r="312" spans="1:7" s="27" customFormat="1" ht="12.75">
      <c r="A312" s="91"/>
      <c r="B312" s="85"/>
      <c r="C312" s="24"/>
      <c r="D312" s="95"/>
      <c r="E312" s="93"/>
      <c r="F312" s="33"/>
      <c r="G312" s="26"/>
    </row>
    <row r="313" spans="1:7" s="27" customFormat="1" ht="38.25">
      <c r="A313" s="91">
        <v>5</v>
      </c>
      <c r="B313" s="85" t="s">
        <v>1696</v>
      </c>
      <c r="C313" s="24" t="s">
        <v>886</v>
      </c>
      <c r="D313" s="95">
        <v>1</v>
      </c>
      <c r="E313" s="93"/>
      <c r="F313" s="33">
        <f>D313*E313</f>
        <v>0</v>
      </c>
      <c r="G313" s="26"/>
    </row>
    <row r="314" spans="1:7" s="27" customFormat="1" ht="12.75">
      <c r="A314" s="91"/>
      <c r="B314" s="85"/>
      <c r="C314" s="24"/>
      <c r="D314" s="95"/>
      <c r="E314" s="93"/>
      <c r="F314" s="33"/>
      <c r="G314" s="26"/>
    </row>
    <row r="315" spans="1:7" s="27" customFormat="1" ht="38.25">
      <c r="A315" s="91">
        <v>6</v>
      </c>
      <c r="B315" s="85" t="s">
        <v>1697</v>
      </c>
      <c r="C315" s="24" t="s">
        <v>886</v>
      </c>
      <c r="D315" s="95">
        <v>1</v>
      </c>
      <c r="E315" s="93"/>
      <c r="F315" s="33">
        <f>D315*E315</f>
        <v>0</v>
      </c>
      <c r="G315" s="26"/>
    </row>
    <row r="316" spans="1:7" s="27" customFormat="1" ht="12.75">
      <c r="A316" s="91"/>
      <c r="B316" s="85"/>
      <c r="C316" s="24"/>
      <c r="D316" s="95"/>
      <c r="E316" s="93"/>
      <c r="F316" s="33"/>
      <c r="G316" s="26"/>
    </row>
    <row r="317" spans="1:7" s="27" customFormat="1" ht="63.75">
      <c r="A317" s="91">
        <v>7</v>
      </c>
      <c r="B317" s="1" t="s">
        <v>957</v>
      </c>
      <c r="C317" s="24" t="s">
        <v>958</v>
      </c>
      <c r="D317" s="32">
        <f>15*4*1.1</f>
        <v>66</v>
      </c>
      <c r="E317" s="93"/>
      <c r="F317" s="33">
        <f>D317*E317</f>
        <v>0</v>
      </c>
      <c r="G317" s="26"/>
    </row>
    <row r="318" spans="1:7" s="27" customFormat="1" ht="12.75">
      <c r="A318" s="91"/>
      <c r="B318" s="1"/>
      <c r="C318" s="24"/>
      <c r="D318" s="32"/>
      <c r="E318" s="93"/>
      <c r="F318" s="33"/>
      <c r="G318" s="26"/>
    </row>
    <row r="319" spans="1:7" s="27" customFormat="1" ht="229.5">
      <c r="A319" s="91">
        <v>8</v>
      </c>
      <c r="B319" s="1" t="s">
        <v>959</v>
      </c>
      <c r="C319" s="24" t="s">
        <v>886</v>
      </c>
      <c r="D319" s="95">
        <v>32</v>
      </c>
      <c r="E319" s="93"/>
      <c r="F319" s="33">
        <f>D319*E319</f>
        <v>0</v>
      </c>
      <c r="G319" s="26"/>
    </row>
    <row r="320" spans="1:7" s="27" customFormat="1" ht="12.75">
      <c r="A320" s="91"/>
      <c r="B320" s="1"/>
      <c r="C320" s="24"/>
      <c r="D320" s="32" t="s">
        <v>960</v>
      </c>
      <c r="E320" s="93"/>
      <c r="F320" s="33"/>
      <c r="G320" s="26"/>
    </row>
    <row r="321" spans="1:7" s="27" customFormat="1" ht="63.75">
      <c r="A321" s="91">
        <v>9</v>
      </c>
      <c r="B321" s="1" t="s">
        <v>789</v>
      </c>
      <c r="C321" s="24"/>
      <c r="D321" s="32"/>
      <c r="E321" s="93"/>
      <c r="F321" s="33"/>
      <c r="G321" s="26"/>
    </row>
    <row r="322" spans="1:7" s="27" customFormat="1" ht="14.25">
      <c r="A322" s="91"/>
      <c r="B322" s="1" t="s">
        <v>961</v>
      </c>
      <c r="C322" s="24" t="s">
        <v>987</v>
      </c>
      <c r="D322" s="32">
        <v>34</v>
      </c>
      <c r="E322" s="93"/>
      <c r="F322" s="33">
        <f>D322*E322</f>
        <v>0</v>
      </c>
      <c r="G322" s="26"/>
    </row>
    <row r="323" spans="1:7" s="27" customFormat="1" ht="14.25">
      <c r="A323" s="91"/>
      <c r="B323" s="1" t="s">
        <v>962</v>
      </c>
      <c r="C323" s="24" t="s">
        <v>987</v>
      </c>
      <c r="D323" s="32">
        <f>4*1.1*4</f>
        <v>17.6</v>
      </c>
      <c r="E323" s="93"/>
      <c r="F323" s="33">
        <f>D323*E323</f>
        <v>0</v>
      </c>
      <c r="G323" s="26"/>
    </row>
    <row r="324" spans="1:7" s="27" customFormat="1" ht="12.75">
      <c r="A324" s="91"/>
      <c r="B324" s="1"/>
      <c r="C324" s="24"/>
      <c r="D324" s="32"/>
      <c r="E324" s="93"/>
      <c r="F324" s="33"/>
      <c r="G324" s="26"/>
    </row>
    <row r="325" spans="1:7" s="27" customFormat="1" ht="12.75">
      <c r="A325" s="91"/>
      <c r="B325" s="1" t="s">
        <v>899</v>
      </c>
      <c r="C325" s="24"/>
      <c r="D325" s="95"/>
      <c r="E325" s="93"/>
      <c r="F325" s="33">
        <f>SUM(F303:F324)</f>
        <v>0</v>
      </c>
      <c r="G325" s="26"/>
    </row>
    <row r="326" spans="1:7" s="27" customFormat="1" ht="12.75">
      <c r="A326" s="91"/>
      <c r="B326" s="1"/>
      <c r="C326" s="24"/>
      <c r="D326" s="32"/>
      <c r="E326" s="93"/>
      <c r="F326" s="33"/>
      <c r="G326" s="26"/>
    </row>
    <row r="327" spans="1:7" s="27" customFormat="1" ht="12.75">
      <c r="A327" s="91" t="s">
        <v>963</v>
      </c>
      <c r="B327" s="1" t="s">
        <v>964</v>
      </c>
      <c r="C327" s="24"/>
      <c r="D327" s="32"/>
      <c r="E327" s="93"/>
      <c r="F327" s="33"/>
      <c r="G327" s="26"/>
    </row>
    <row r="328" spans="1:7" s="27" customFormat="1" ht="12.75">
      <c r="A328" s="91"/>
      <c r="B328" s="1"/>
      <c r="C328" s="24"/>
      <c r="D328" s="32"/>
      <c r="E328" s="93"/>
      <c r="F328" s="33"/>
      <c r="G328" s="26"/>
    </row>
    <row r="329" spans="1:7" s="27" customFormat="1" ht="382.5">
      <c r="A329" s="91">
        <v>1</v>
      </c>
      <c r="B329" s="1" t="s">
        <v>750</v>
      </c>
      <c r="C329" s="24" t="s">
        <v>986</v>
      </c>
      <c r="D329" s="32">
        <f>D138</f>
        <v>1776.368</v>
      </c>
      <c r="E329" s="93"/>
      <c r="F329" s="33">
        <f>D329*E329</f>
        <v>0</v>
      </c>
      <c r="G329" s="26"/>
    </row>
    <row r="330" spans="1:7" s="27" customFormat="1" ht="12.75">
      <c r="A330" s="91"/>
      <c r="B330" s="1"/>
      <c r="C330" s="24"/>
      <c r="D330" s="32"/>
      <c r="E330" s="93"/>
      <c r="F330" s="33"/>
      <c r="G330" s="26"/>
    </row>
    <row r="331" spans="1:7" s="27" customFormat="1" ht="102">
      <c r="A331" s="91">
        <v>2</v>
      </c>
      <c r="B331" s="1" t="s">
        <v>965</v>
      </c>
      <c r="C331" s="24" t="s">
        <v>987</v>
      </c>
      <c r="D331" s="32">
        <f>39.1+33+36.6+9.6</f>
        <v>118.29999999999998</v>
      </c>
      <c r="E331" s="93"/>
      <c r="F331" s="33">
        <f>D331*E331</f>
        <v>0</v>
      </c>
      <c r="G331" s="26"/>
    </row>
    <row r="332" spans="1:7" s="27" customFormat="1" ht="12.75">
      <c r="A332" s="91"/>
      <c r="B332" s="1"/>
      <c r="C332" s="24"/>
      <c r="D332" s="32"/>
      <c r="E332" s="93"/>
      <c r="F332" s="33"/>
      <c r="G332" s="26"/>
    </row>
    <row r="333" spans="1:7" s="27" customFormat="1" ht="12.75">
      <c r="A333" s="91"/>
      <c r="B333" s="1" t="s">
        <v>899</v>
      </c>
      <c r="C333" s="24"/>
      <c r="D333" s="95"/>
      <c r="E333" s="93"/>
      <c r="F333" s="33">
        <f>SUM(F329:F332)</f>
        <v>0</v>
      </c>
      <c r="G333" s="26"/>
    </row>
    <row r="334" spans="1:7" s="27" customFormat="1" ht="12.75">
      <c r="A334" s="91"/>
      <c r="B334" s="1"/>
      <c r="C334" s="24"/>
      <c r="D334" s="32"/>
      <c r="E334" s="93"/>
      <c r="F334" s="33"/>
      <c r="G334" s="26"/>
    </row>
    <row r="335" spans="1:7" s="27" customFormat="1" ht="12.75">
      <c r="A335" s="91"/>
      <c r="B335" s="1"/>
      <c r="C335" s="24"/>
      <c r="D335" s="32"/>
      <c r="E335" s="93"/>
      <c r="F335" s="33"/>
      <c r="G335" s="26"/>
    </row>
    <row r="336" spans="1:7" s="27" customFormat="1" ht="12.75">
      <c r="A336" s="91" t="s">
        <v>966</v>
      </c>
      <c r="B336" s="1" t="s">
        <v>967</v>
      </c>
      <c r="C336" s="24"/>
      <c r="D336" s="32"/>
      <c r="E336" s="93"/>
      <c r="F336" s="33"/>
      <c r="G336" s="26"/>
    </row>
    <row r="337" spans="1:7" s="27" customFormat="1" ht="12.75">
      <c r="A337" s="91"/>
      <c r="B337" s="1"/>
      <c r="C337" s="24"/>
      <c r="D337" s="32"/>
      <c r="E337" s="93"/>
      <c r="F337" s="33"/>
      <c r="G337" s="26"/>
    </row>
    <row r="338" spans="1:6" s="26" customFormat="1" ht="178.5">
      <c r="A338" s="91">
        <v>1</v>
      </c>
      <c r="B338" s="1" t="s">
        <v>751</v>
      </c>
      <c r="C338" s="35"/>
      <c r="D338" s="32"/>
      <c r="E338" s="93"/>
      <c r="F338" s="33"/>
    </row>
    <row r="339" spans="1:6" s="26" customFormat="1" ht="153">
      <c r="A339" s="91"/>
      <c r="B339" s="1" t="s">
        <v>752</v>
      </c>
      <c r="C339" s="35"/>
      <c r="D339" s="32"/>
      <c r="E339" s="93"/>
      <c r="F339" s="33"/>
    </row>
    <row r="340" spans="1:6" s="26" customFormat="1" ht="51">
      <c r="A340" s="91"/>
      <c r="B340" s="1" t="s">
        <v>753</v>
      </c>
      <c r="C340" s="35"/>
      <c r="D340" s="32"/>
      <c r="E340" s="93"/>
      <c r="F340" s="33"/>
    </row>
    <row r="341" spans="1:6" s="26" customFormat="1" ht="38.25">
      <c r="A341" s="91"/>
      <c r="B341" s="1" t="s">
        <v>1698</v>
      </c>
      <c r="C341" s="24" t="s">
        <v>886</v>
      </c>
      <c r="D341" s="95">
        <v>4</v>
      </c>
      <c r="E341" s="93"/>
      <c r="F341" s="33">
        <f>D341*E341</f>
        <v>0</v>
      </c>
    </row>
    <row r="342" spans="1:6" s="26" customFormat="1" ht="38.25">
      <c r="A342" s="91"/>
      <c r="B342" s="1" t="s">
        <v>1699</v>
      </c>
      <c r="C342" s="24" t="s">
        <v>886</v>
      </c>
      <c r="D342" s="95">
        <v>31</v>
      </c>
      <c r="E342" s="93"/>
      <c r="F342" s="33">
        <f aca="true" t="shared" si="4" ref="F342:F363">D342*E342</f>
        <v>0</v>
      </c>
    </row>
    <row r="343" spans="1:6" s="26" customFormat="1" ht="25.5">
      <c r="A343" s="91"/>
      <c r="B343" s="1" t="s">
        <v>1700</v>
      </c>
      <c r="C343" s="24" t="s">
        <v>886</v>
      </c>
      <c r="D343" s="95">
        <v>18</v>
      </c>
      <c r="E343" s="93"/>
      <c r="F343" s="33">
        <f t="shared" si="4"/>
        <v>0</v>
      </c>
    </row>
    <row r="344" spans="1:6" s="26" customFormat="1" ht="38.25">
      <c r="A344" s="91"/>
      <c r="B344" s="1" t="s">
        <v>1701</v>
      </c>
      <c r="C344" s="24" t="s">
        <v>886</v>
      </c>
      <c r="D344" s="95">
        <v>5</v>
      </c>
      <c r="E344" s="93"/>
      <c r="F344" s="33">
        <f t="shared" si="4"/>
        <v>0</v>
      </c>
    </row>
    <row r="345" spans="1:6" s="26" customFormat="1" ht="25.5">
      <c r="A345" s="91"/>
      <c r="B345" s="1" t="s">
        <v>1702</v>
      </c>
      <c r="C345" s="24" t="s">
        <v>886</v>
      </c>
      <c r="D345" s="95">
        <v>1</v>
      </c>
      <c r="E345" s="93"/>
      <c r="F345" s="33">
        <f t="shared" si="4"/>
        <v>0</v>
      </c>
    </row>
    <row r="346" spans="1:6" s="26" customFormat="1" ht="25.5">
      <c r="A346" s="91"/>
      <c r="B346" s="1" t="s">
        <v>1703</v>
      </c>
      <c r="C346" s="24" t="s">
        <v>886</v>
      </c>
      <c r="D346" s="95">
        <v>4</v>
      </c>
      <c r="E346" s="93"/>
      <c r="F346" s="33">
        <f t="shared" si="4"/>
        <v>0</v>
      </c>
    </row>
    <row r="347" spans="1:6" s="26" customFormat="1" ht="38.25">
      <c r="A347" s="91"/>
      <c r="B347" s="1" t="s">
        <v>1704</v>
      </c>
      <c r="C347" s="24" t="s">
        <v>886</v>
      </c>
      <c r="D347" s="95">
        <v>2</v>
      </c>
      <c r="E347" s="93"/>
      <c r="F347" s="33">
        <f t="shared" si="4"/>
        <v>0</v>
      </c>
    </row>
    <row r="348" spans="1:6" s="26" customFormat="1" ht="25.5">
      <c r="A348" s="91"/>
      <c r="B348" s="1" t="s">
        <v>1705</v>
      </c>
      <c r="C348" s="24" t="s">
        <v>886</v>
      </c>
      <c r="D348" s="95">
        <v>1</v>
      </c>
      <c r="E348" s="93"/>
      <c r="F348" s="33">
        <f t="shared" si="4"/>
        <v>0</v>
      </c>
    </row>
    <row r="349" spans="1:6" s="26" customFormat="1" ht="38.25">
      <c r="A349" s="91"/>
      <c r="B349" s="1" t="s">
        <v>1706</v>
      </c>
      <c r="C349" s="24" t="s">
        <v>886</v>
      </c>
      <c r="D349" s="95">
        <v>10</v>
      </c>
      <c r="E349" s="93"/>
      <c r="F349" s="33">
        <f t="shared" si="4"/>
        <v>0</v>
      </c>
    </row>
    <row r="350" spans="1:6" s="26" customFormat="1" ht="51">
      <c r="A350" s="91"/>
      <c r="B350" s="1" t="s">
        <v>1707</v>
      </c>
      <c r="C350" s="24" t="s">
        <v>886</v>
      </c>
      <c r="D350" s="95">
        <v>1</v>
      </c>
      <c r="E350" s="93"/>
      <c r="F350" s="33">
        <f t="shared" si="4"/>
        <v>0</v>
      </c>
    </row>
    <row r="351" spans="1:6" s="26" customFormat="1" ht="51">
      <c r="A351" s="91"/>
      <c r="B351" s="1" t="s">
        <v>1708</v>
      </c>
      <c r="C351" s="24" t="s">
        <v>886</v>
      </c>
      <c r="D351" s="95">
        <v>1</v>
      </c>
      <c r="E351" s="93"/>
      <c r="F351" s="33">
        <f t="shared" si="4"/>
        <v>0</v>
      </c>
    </row>
    <row r="352" spans="1:6" s="26" customFormat="1" ht="12.75">
      <c r="A352" s="91"/>
      <c r="B352" s="1"/>
      <c r="C352" s="24"/>
      <c r="D352" s="95"/>
      <c r="E352" s="93"/>
      <c r="F352" s="33"/>
    </row>
    <row r="353" spans="1:6" s="26" customFormat="1" ht="63.75">
      <c r="A353" s="91">
        <v>2</v>
      </c>
      <c r="B353" s="1" t="s">
        <v>1709</v>
      </c>
      <c r="C353" s="24" t="s">
        <v>886</v>
      </c>
      <c r="D353" s="95">
        <v>2</v>
      </c>
      <c r="E353" s="93"/>
      <c r="F353" s="33">
        <f t="shared" si="4"/>
        <v>0</v>
      </c>
    </row>
    <row r="354" spans="1:6" s="26" customFormat="1" ht="12.75">
      <c r="A354" s="91"/>
      <c r="B354" s="1"/>
      <c r="C354" s="24"/>
      <c r="D354" s="95"/>
      <c r="E354" s="93"/>
      <c r="F354" s="33"/>
    </row>
    <row r="355" spans="1:6" s="26" customFormat="1" ht="178.5">
      <c r="A355" s="91">
        <v>3</v>
      </c>
      <c r="B355" s="1" t="s">
        <v>1710</v>
      </c>
      <c r="C355" s="24" t="s">
        <v>886</v>
      </c>
      <c r="D355" s="95">
        <v>16</v>
      </c>
      <c r="E355" s="93"/>
      <c r="F355" s="33">
        <f t="shared" si="4"/>
        <v>0</v>
      </c>
    </row>
    <row r="356" spans="1:6" s="26" customFormat="1" ht="12.75">
      <c r="A356" s="91"/>
      <c r="B356" s="1"/>
      <c r="C356" s="24"/>
      <c r="D356" s="95"/>
      <c r="E356" s="93"/>
      <c r="F356" s="33"/>
    </row>
    <row r="357" spans="1:6" s="26" customFormat="1" ht="165.75">
      <c r="A357" s="91">
        <v>4</v>
      </c>
      <c r="B357" s="1" t="s">
        <v>1711</v>
      </c>
      <c r="C357" s="24" t="s">
        <v>886</v>
      </c>
      <c r="D357" s="95">
        <v>16</v>
      </c>
      <c r="E357" s="93"/>
      <c r="F357" s="33">
        <f t="shared" si="4"/>
        <v>0</v>
      </c>
    </row>
    <row r="358" spans="1:6" s="26" customFormat="1" ht="12.75">
      <c r="A358" s="91"/>
      <c r="B358" s="1"/>
      <c r="C358" s="24"/>
      <c r="D358" s="95"/>
      <c r="E358" s="93"/>
      <c r="F358" s="33"/>
    </row>
    <row r="359" spans="1:6" s="26" customFormat="1" ht="140.25">
      <c r="A359" s="91">
        <v>5</v>
      </c>
      <c r="B359" s="1" t="s">
        <v>790</v>
      </c>
      <c r="C359" s="35"/>
      <c r="D359" s="95"/>
      <c r="E359" s="93"/>
      <c r="F359" s="33"/>
    </row>
    <row r="360" spans="1:6" s="26" customFormat="1" ht="25.5">
      <c r="A360" s="91"/>
      <c r="B360" s="1" t="s">
        <v>1712</v>
      </c>
      <c r="C360" s="24" t="s">
        <v>886</v>
      </c>
      <c r="D360" s="95">
        <v>1</v>
      </c>
      <c r="E360" s="93"/>
      <c r="F360" s="33">
        <f t="shared" si="4"/>
        <v>0</v>
      </c>
    </row>
    <row r="361" spans="1:6" s="26" customFormat="1" ht="25.5">
      <c r="A361" s="91"/>
      <c r="B361" s="1" t="s">
        <v>1713</v>
      </c>
      <c r="C361" s="24" t="s">
        <v>886</v>
      </c>
      <c r="D361" s="95">
        <v>1</v>
      </c>
      <c r="E361" s="93"/>
      <c r="F361" s="33">
        <f t="shared" si="4"/>
        <v>0</v>
      </c>
    </row>
    <row r="362" spans="1:6" s="26" customFormat="1" ht="12.75">
      <c r="A362" s="91"/>
      <c r="B362" s="1"/>
      <c r="C362" s="24"/>
      <c r="D362" s="95"/>
      <c r="E362" s="93"/>
      <c r="F362" s="33"/>
    </row>
    <row r="363" spans="1:6" s="26" customFormat="1" ht="178.5">
      <c r="A363" s="91">
        <v>6</v>
      </c>
      <c r="B363" s="1" t="s">
        <v>791</v>
      </c>
      <c r="C363" s="24" t="s">
        <v>886</v>
      </c>
      <c r="D363" s="95">
        <v>1</v>
      </c>
      <c r="E363" s="93"/>
      <c r="F363" s="33">
        <f t="shared" si="4"/>
        <v>0</v>
      </c>
    </row>
    <row r="364" spans="1:7" s="27" customFormat="1" ht="12.75">
      <c r="A364" s="91"/>
      <c r="B364" s="1"/>
      <c r="C364" s="24"/>
      <c r="D364" s="95"/>
      <c r="E364" s="93"/>
      <c r="F364" s="33"/>
      <c r="G364" s="26"/>
    </row>
    <row r="365" spans="1:7" s="27" customFormat="1" ht="12.75">
      <c r="A365" s="91"/>
      <c r="B365" s="1" t="s">
        <v>899</v>
      </c>
      <c r="C365" s="24"/>
      <c r="D365" s="95"/>
      <c r="E365" s="93"/>
      <c r="F365" s="33">
        <f>SUM(F341:F364)</f>
        <v>0</v>
      </c>
      <c r="G365" s="26"/>
    </row>
    <row r="366" spans="1:7" s="27" customFormat="1" ht="12.75">
      <c r="A366" s="91"/>
      <c r="B366" s="1"/>
      <c r="C366" s="24"/>
      <c r="D366" s="32"/>
      <c r="E366" s="93"/>
      <c r="F366" s="33"/>
      <c r="G366" s="26"/>
    </row>
    <row r="367" spans="1:7" s="27" customFormat="1" ht="12.75">
      <c r="A367" s="91"/>
      <c r="B367" s="1"/>
      <c r="C367" s="24"/>
      <c r="D367" s="32"/>
      <c r="E367" s="93"/>
      <c r="F367" s="33"/>
      <c r="G367" s="26"/>
    </row>
    <row r="368" spans="1:7" s="27" customFormat="1" ht="12.75">
      <c r="A368" s="91" t="s">
        <v>968</v>
      </c>
      <c r="B368" s="1" t="s">
        <v>969</v>
      </c>
      <c r="C368" s="24"/>
      <c r="D368" s="32"/>
      <c r="E368" s="93"/>
      <c r="F368" s="33"/>
      <c r="G368" s="26"/>
    </row>
    <row r="369" spans="1:7" s="27" customFormat="1" ht="12.75">
      <c r="A369" s="91"/>
      <c r="B369" s="1"/>
      <c r="C369" s="24"/>
      <c r="D369" s="32"/>
      <c r="E369" s="93"/>
      <c r="F369" s="33"/>
      <c r="G369" s="26"/>
    </row>
    <row r="370" spans="1:7" s="27" customFormat="1" ht="153">
      <c r="A370" s="91">
        <v>1</v>
      </c>
      <c r="B370" s="1" t="s">
        <v>792</v>
      </c>
      <c r="C370" s="24"/>
      <c r="D370" s="32"/>
      <c r="E370" s="93"/>
      <c r="F370" s="103"/>
      <c r="G370" s="26"/>
    </row>
    <row r="371" spans="1:7" s="27" customFormat="1" ht="14.25">
      <c r="A371" s="91"/>
      <c r="B371" s="1" t="s">
        <v>992</v>
      </c>
      <c r="C371" s="24" t="s">
        <v>886</v>
      </c>
      <c r="D371" s="95">
        <v>3</v>
      </c>
      <c r="E371" s="93"/>
      <c r="F371" s="33">
        <f>D371*E371</f>
        <v>0</v>
      </c>
      <c r="G371" s="26"/>
    </row>
    <row r="372" spans="1:7" s="27" customFormat="1" ht="14.25">
      <c r="A372" s="91"/>
      <c r="B372" s="1" t="s">
        <v>993</v>
      </c>
      <c r="C372" s="24" t="s">
        <v>886</v>
      </c>
      <c r="D372" s="95">
        <v>5</v>
      </c>
      <c r="E372" s="93"/>
      <c r="F372" s="33">
        <f>D372*E372</f>
        <v>0</v>
      </c>
      <c r="G372" s="26"/>
    </row>
    <row r="373" spans="1:7" s="27" customFormat="1" ht="14.25">
      <c r="A373" s="91"/>
      <c r="B373" s="1" t="s">
        <v>994</v>
      </c>
      <c r="C373" s="24" t="s">
        <v>886</v>
      </c>
      <c r="D373" s="95">
        <v>7</v>
      </c>
      <c r="E373" s="93"/>
      <c r="F373" s="33">
        <f>D373*E373</f>
        <v>0</v>
      </c>
      <c r="G373" s="26"/>
    </row>
    <row r="374" spans="1:7" s="27" customFormat="1" ht="12.75">
      <c r="A374" s="91"/>
      <c r="B374" s="1"/>
      <c r="C374" s="24"/>
      <c r="D374" s="95"/>
      <c r="E374" s="93"/>
      <c r="F374" s="33"/>
      <c r="G374" s="26"/>
    </row>
    <row r="375" spans="1:7" s="27" customFormat="1" ht="102">
      <c r="A375" s="91">
        <v>2</v>
      </c>
      <c r="B375" s="1" t="s">
        <v>793</v>
      </c>
      <c r="C375" s="24" t="s">
        <v>1934</v>
      </c>
      <c r="D375" s="32">
        <v>68</v>
      </c>
      <c r="E375" s="93"/>
      <c r="F375" s="33">
        <f>D375*E375</f>
        <v>0</v>
      </c>
      <c r="G375" s="26"/>
    </row>
    <row r="376" spans="1:7" s="27" customFormat="1" ht="12.75">
      <c r="A376" s="91"/>
      <c r="B376" s="1"/>
      <c r="C376" s="24"/>
      <c r="D376" s="32"/>
      <c r="E376" s="93"/>
      <c r="F376" s="33"/>
      <c r="G376" s="26"/>
    </row>
    <row r="377" spans="1:7" s="27" customFormat="1" ht="25.5">
      <c r="A377" s="91">
        <v>3</v>
      </c>
      <c r="B377" s="1" t="s">
        <v>817</v>
      </c>
      <c r="C377" s="24" t="s">
        <v>1934</v>
      </c>
      <c r="D377" s="32">
        <f>6*4</f>
        <v>24</v>
      </c>
      <c r="E377" s="93"/>
      <c r="F377" s="33">
        <f>D377*E377</f>
        <v>0</v>
      </c>
      <c r="G377" s="26"/>
    </row>
    <row r="378" spans="1:7" s="27" customFormat="1" ht="12.75">
      <c r="A378" s="91"/>
      <c r="B378" s="1"/>
      <c r="C378" s="24"/>
      <c r="D378" s="32"/>
      <c r="E378" s="93"/>
      <c r="F378" s="33"/>
      <c r="G378" s="26"/>
    </row>
    <row r="379" spans="1:7" s="27" customFormat="1" ht="114.75">
      <c r="A379" s="91">
        <v>4</v>
      </c>
      <c r="B379" s="1" t="s">
        <v>794</v>
      </c>
      <c r="C379" s="24" t="s">
        <v>1934</v>
      </c>
      <c r="D379" s="32">
        <v>20</v>
      </c>
      <c r="E379" s="93"/>
      <c r="F379" s="33">
        <f>D379*E379</f>
        <v>0</v>
      </c>
      <c r="G379" s="26"/>
    </row>
    <row r="380" spans="1:7" s="27" customFormat="1" ht="12.75">
      <c r="A380" s="91"/>
      <c r="B380" s="1"/>
      <c r="C380" s="24"/>
      <c r="D380" s="32"/>
      <c r="E380" s="93"/>
      <c r="F380" s="33"/>
      <c r="G380" s="26"/>
    </row>
    <row r="381" spans="1:7" s="27" customFormat="1" ht="204">
      <c r="A381" s="91">
        <v>5</v>
      </c>
      <c r="B381" s="1" t="s">
        <v>795</v>
      </c>
      <c r="C381" s="24" t="s">
        <v>886</v>
      </c>
      <c r="D381" s="32">
        <v>42</v>
      </c>
      <c r="E381" s="93"/>
      <c r="F381" s="33">
        <f>D381*E381</f>
        <v>0</v>
      </c>
      <c r="G381" s="26"/>
    </row>
    <row r="382" spans="1:7" s="27" customFormat="1" ht="12.75">
      <c r="A382" s="91"/>
      <c r="B382" s="1"/>
      <c r="C382" s="24"/>
      <c r="D382" s="32"/>
      <c r="E382" s="93"/>
      <c r="F382" s="33"/>
      <c r="G382" s="26"/>
    </row>
    <row r="383" spans="1:7" s="27" customFormat="1" ht="76.5">
      <c r="A383" s="91">
        <v>6</v>
      </c>
      <c r="B383" s="1" t="s">
        <v>818</v>
      </c>
      <c r="C383" s="24" t="s">
        <v>886</v>
      </c>
      <c r="D383" s="95">
        <v>6</v>
      </c>
      <c r="E383" s="93"/>
      <c r="F383" s="33">
        <f>D383*E383</f>
        <v>0</v>
      </c>
      <c r="G383" s="26"/>
    </row>
    <row r="384" spans="1:7" s="27" customFormat="1" ht="12.75">
      <c r="A384" s="91"/>
      <c r="B384" s="1"/>
      <c r="C384" s="24"/>
      <c r="D384" s="95"/>
      <c r="E384" s="93"/>
      <c r="F384" s="33"/>
      <c r="G384" s="26"/>
    </row>
    <row r="385" spans="1:7" s="27" customFormat="1" ht="25.5">
      <c r="A385" s="91">
        <v>7</v>
      </c>
      <c r="B385" s="1" t="s">
        <v>819</v>
      </c>
      <c r="C385" s="24" t="s">
        <v>820</v>
      </c>
      <c r="D385" s="95">
        <v>1</v>
      </c>
      <c r="E385" s="93"/>
      <c r="F385" s="33">
        <f>D385*E385</f>
        <v>0</v>
      </c>
      <c r="G385" s="26"/>
    </row>
    <row r="386" spans="1:7" s="27" customFormat="1" ht="12.75">
      <c r="A386" s="91"/>
      <c r="B386" s="1"/>
      <c r="C386" s="24"/>
      <c r="D386" s="95"/>
      <c r="E386" s="93"/>
      <c r="F386" s="33"/>
      <c r="G386" s="26"/>
    </row>
    <row r="387" spans="1:7" s="27" customFormat="1" ht="25.5">
      <c r="A387" s="91">
        <v>8</v>
      </c>
      <c r="B387" s="1" t="s">
        <v>821</v>
      </c>
      <c r="C387" s="24" t="s">
        <v>820</v>
      </c>
      <c r="D387" s="95">
        <v>1</v>
      </c>
      <c r="E387" s="93"/>
      <c r="F387" s="33">
        <f>D387*E387</f>
        <v>0</v>
      </c>
      <c r="G387" s="26"/>
    </row>
    <row r="388" spans="1:7" s="27" customFormat="1" ht="12.75">
      <c r="A388" s="91"/>
      <c r="B388" s="1"/>
      <c r="C388" s="24"/>
      <c r="D388" s="95"/>
      <c r="E388" s="93"/>
      <c r="F388" s="33"/>
      <c r="G388" s="26"/>
    </row>
    <row r="389" spans="1:7" s="27" customFormat="1" ht="38.25">
      <c r="A389" s="91">
        <v>9</v>
      </c>
      <c r="B389" s="1" t="s">
        <v>822</v>
      </c>
      <c r="C389" s="24" t="s">
        <v>820</v>
      </c>
      <c r="D389" s="95">
        <v>1</v>
      </c>
      <c r="E389" s="93"/>
      <c r="F389" s="33">
        <f>D389*E389</f>
        <v>0</v>
      </c>
      <c r="G389" s="26"/>
    </row>
    <row r="390" spans="1:7" s="27" customFormat="1" ht="12.75">
      <c r="A390" s="91"/>
      <c r="B390" s="1"/>
      <c r="C390" s="24"/>
      <c r="D390" s="95"/>
      <c r="E390" s="93"/>
      <c r="F390" s="33"/>
      <c r="G390" s="26"/>
    </row>
    <row r="391" spans="1:7" s="27" customFormat="1" ht="89.25">
      <c r="A391" s="91">
        <v>10</v>
      </c>
      <c r="B391" s="1" t="s">
        <v>797</v>
      </c>
      <c r="C391" s="24" t="s">
        <v>987</v>
      </c>
      <c r="D391" s="32">
        <f>90.15+203.48+71.4+24.72-1.8*12</f>
        <v>368.15</v>
      </c>
      <c r="E391" s="93"/>
      <c r="F391" s="33">
        <f>D391*E391</f>
        <v>0</v>
      </c>
      <c r="G391" s="26"/>
    </row>
    <row r="392" spans="1:7" s="27" customFormat="1" ht="12.75">
      <c r="A392" s="91"/>
      <c r="B392" s="1" t="s">
        <v>798</v>
      </c>
      <c r="C392" s="24" t="s">
        <v>886</v>
      </c>
      <c r="D392" s="95">
        <v>162</v>
      </c>
      <c r="E392" s="93"/>
      <c r="F392" s="33">
        <f>D392*E392</f>
        <v>0</v>
      </c>
      <c r="G392" s="26"/>
    </row>
    <row r="393" spans="1:7" s="27" customFormat="1" ht="12.75">
      <c r="A393" s="91"/>
      <c r="B393" s="1"/>
      <c r="C393" s="24"/>
      <c r="D393" s="95"/>
      <c r="E393" s="93"/>
      <c r="F393" s="33"/>
      <c r="G393" s="26"/>
    </row>
    <row r="394" spans="1:7" s="27" customFormat="1" ht="25.5">
      <c r="A394" s="91">
        <v>11</v>
      </c>
      <c r="B394" s="1" t="s">
        <v>799</v>
      </c>
      <c r="C394" s="24" t="s">
        <v>886</v>
      </c>
      <c r="D394" s="95">
        <v>10</v>
      </c>
      <c r="E394" s="93"/>
      <c r="F394" s="33">
        <f>D394*E394</f>
        <v>0</v>
      </c>
      <c r="G394" s="26"/>
    </row>
    <row r="395" spans="1:7" s="27" customFormat="1" ht="12.75">
      <c r="A395" s="91"/>
      <c r="B395" s="1"/>
      <c r="C395" s="24"/>
      <c r="D395" s="95"/>
      <c r="E395" s="93"/>
      <c r="F395" s="33"/>
      <c r="G395" s="26"/>
    </row>
    <row r="396" spans="1:7" s="27" customFormat="1" ht="204">
      <c r="A396" s="91">
        <v>12</v>
      </c>
      <c r="B396" s="1" t="s">
        <v>796</v>
      </c>
      <c r="C396" s="24" t="s">
        <v>986</v>
      </c>
      <c r="D396" s="32">
        <f>D331*2.3</f>
        <v>272.0899999999999</v>
      </c>
      <c r="E396" s="93"/>
      <c r="F396" s="33">
        <f>D396*E396</f>
        <v>0</v>
      </c>
      <c r="G396" s="26"/>
    </row>
    <row r="397" spans="1:7" s="27" customFormat="1" ht="12.75">
      <c r="A397" s="91"/>
      <c r="B397" s="1"/>
      <c r="C397" s="24"/>
      <c r="D397" s="32"/>
      <c r="E397" s="93"/>
      <c r="F397" s="33"/>
      <c r="G397" s="26"/>
    </row>
    <row r="398" spans="1:7" s="27" customFormat="1" ht="165.75">
      <c r="A398" s="91">
        <v>13</v>
      </c>
      <c r="B398" s="1" t="s">
        <v>823</v>
      </c>
      <c r="C398" s="24" t="s">
        <v>886</v>
      </c>
      <c r="D398" s="32">
        <v>40</v>
      </c>
      <c r="E398" s="93"/>
      <c r="F398" s="33">
        <f>D398*E398</f>
        <v>0</v>
      </c>
      <c r="G398" s="26"/>
    </row>
    <row r="399" spans="1:7" s="27" customFormat="1" ht="12.75">
      <c r="A399" s="91"/>
      <c r="B399" s="1"/>
      <c r="C399" s="24"/>
      <c r="D399" s="32"/>
      <c r="E399" s="93"/>
      <c r="F399" s="33"/>
      <c r="G399" s="26"/>
    </row>
    <row r="400" spans="1:7" s="27" customFormat="1" ht="38.25">
      <c r="A400" s="91">
        <v>14</v>
      </c>
      <c r="B400" s="1" t="s">
        <v>824</v>
      </c>
      <c r="C400" s="24" t="s">
        <v>986</v>
      </c>
      <c r="D400" s="32">
        <v>1940</v>
      </c>
      <c r="E400" s="93"/>
      <c r="F400" s="33">
        <f>D400*E400</f>
        <v>0</v>
      </c>
      <c r="G400" s="26"/>
    </row>
    <row r="401" spans="1:7" s="27" customFormat="1" ht="12.75">
      <c r="A401" s="91"/>
      <c r="B401" s="1"/>
      <c r="C401" s="24"/>
      <c r="D401" s="32"/>
      <c r="E401" s="93"/>
      <c r="F401" s="33"/>
      <c r="G401" s="26"/>
    </row>
    <row r="402" spans="1:7" s="27" customFormat="1" ht="51">
      <c r="A402" s="91">
        <v>15</v>
      </c>
      <c r="B402" s="1" t="s">
        <v>825</v>
      </c>
      <c r="C402" s="24" t="s">
        <v>986</v>
      </c>
      <c r="D402" s="32">
        <f>D396</f>
        <v>272.0899999999999</v>
      </c>
      <c r="E402" s="93"/>
      <c r="F402" s="33">
        <f>D402*E402</f>
        <v>0</v>
      </c>
      <c r="G402" s="26"/>
    </row>
    <row r="403" spans="1:7" s="27" customFormat="1" ht="12.75">
      <c r="A403" s="91"/>
      <c r="B403" s="1"/>
      <c r="C403" s="24"/>
      <c r="D403" s="32"/>
      <c r="E403" s="93"/>
      <c r="F403" s="33"/>
      <c r="G403" s="26"/>
    </row>
    <row r="404" spans="1:7" s="27" customFormat="1" ht="76.5">
      <c r="A404" s="91">
        <v>16</v>
      </c>
      <c r="B404" s="1" t="s">
        <v>729</v>
      </c>
      <c r="C404" s="24"/>
      <c r="D404" s="95"/>
      <c r="E404" s="93"/>
      <c r="F404" s="33"/>
      <c r="G404" s="26"/>
    </row>
    <row r="405" spans="1:7" s="27" customFormat="1" ht="76.5">
      <c r="A405" s="91"/>
      <c r="B405" s="1" t="s">
        <v>730</v>
      </c>
      <c r="C405" s="24"/>
      <c r="D405" s="95"/>
      <c r="E405" s="93"/>
      <c r="F405" s="33"/>
      <c r="G405" s="26"/>
    </row>
    <row r="406" spans="1:7" s="27" customFormat="1" ht="293.25">
      <c r="A406" s="91"/>
      <c r="B406" s="1" t="s">
        <v>731</v>
      </c>
      <c r="C406" s="24"/>
      <c r="D406" s="95"/>
      <c r="E406" s="93"/>
      <c r="F406" s="33"/>
      <c r="G406" s="26"/>
    </row>
    <row r="407" spans="1:7" s="27" customFormat="1" ht="165.75">
      <c r="A407" s="91"/>
      <c r="B407" s="1" t="s">
        <v>732</v>
      </c>
      <c r="C407" s="24"/>
      <c r="D407" s="95"/>
      <c r="E407" s="93"/>
      <c r="F407" s="33"/>
      <c r="G407" s="26"/>
    </row>
    <row r="408" spans="1:7" s="27" customFormat="1" ht="153">
      <c r="A408" s="91"/>
      <c r="B408" s="1" t="s">
        <v>826</v>
      </c>
      <c r="C408" s="24" t="s">
        <v>886</v>
      </c>
      <c r="D408" s="95">
        <v>1</v>
      </c>
      <c r="E408" s="93"/>
      <c r="F408" s="33">
        <f>D408*E408</f>
        <v>0</v>
      </c>
      <c r="G408" s="26"/>
    </row>
    <row r="409" spans="1:7" s="27" customFormat="1" ht="12.75">
      <c r="A409" s="91"/>
      <c r="B409" s="1"/>
      <c r="C409" s="24"/>
      <c r="D409" s="95"/>
      <c r="E409" s="93"/>
      <c r="F409" s="33"/>
      <c r="G409" s="26"/>
    </row>
    <row r="410" spans="1:7" s="27" customFormat="1" ht="76.5">
      <c r="A410" s="91">
        <v>17</v>
      </c>
      <c r="B410" s="1" t="s">
        <v>733</v>
      </c>
      <c r="C410" s="24"/>
      <c r="D410" s="95"/>
      <c r="E410" s="93"/>
      <c r="F410" s="33"/>
      <c r="G410" s="26"/>
    </row>
    <row r="411" spans="1:7" s="27" customFormat="1" ht="76.5">
      <c r="A411" s="91"/>
      <c r="B411" s="1" t="s">
        <v>730</v>
      </c>
      <c r="C411" s="24"/>
      <c r="D411" s="95"/>
      <c r="E411" s="93"/>
      <c r="F411" s="33"/>
      <c r="G411" s="26"/>
    </row>
    <row r="412" spans="1:7" s="27" customFormat="1" ht="267.75">
      <c r="A412" s="91"/>
      <c r="B412" s="1" t="s">
        <v>827</v>
      </c>
      <c r="C412" s="24"/>
      <c r="D412" s="95"/>
      <c r="E412" s="93"/>
      <c r="F412" s="33"/>
      <c r="G412" s="26"/>
    </row>
    <row r="413" spans="1:7" s="27" customFormat="1" ht="165.75">
      <c r="A413" s="91"/>
      <c r="B413" s="1" t="s">
        <v>734</v>
      </c>
      <c r="C413" s="24"/>
      <c r="D413" s="95"/>
      <c r="E413" s="93"/>
      <c r="F413" s="33"/>
      <c r="G413" s="26"/>
    </row>
    <row r="414" spans="1:7" s="27" customFormat="1" ht="153">
      <c r="A414" s="91"/>
      <c r="B414" s="1" t="s">
        <v>826</v>
      </c>
      <c r="C414" s="24" t="s">
        <v>886</v>
      </c>
      <c r="D414" s="95">
        <v>1</v>
      </c>
      <c r="E414" s="93"/>
      <c r="F414" s="33">
        <f>D414*E414</f>
        <v>0</v>
      </c>
      <c r="G414" s="26"/>
    </row>
    <row r="415" spans="1:7" s="27" customFormat="1" ht="12.75">
      <c r="A415" s="91"/>
      <c r="B415" s="1"/>
      <c r="C415" s="24"/>
      <c r="D415" s="95"/>
      <c r="E415" s="93"/>
      <c r="F415" s="33"/>
      <c r="G415" s="26"/>
    </row>
    <row r="416" spans="1:6" s="26" customFormat="1" ht="25.5">
      <c r="A416" s="91">
        <v>18</v>
      </c>
      <c r="B416" s="1" t="s">
        <v>1714</v>
      </c>
      <c r="C416" s="24"/>
      <c r="D416" s="95"/>
      <c r="E416" s="93"/>
      <c r="F416" s="33"/>
    </row>
    <row r="417" spans="1:6" s="26" customFormat="1" ht="89.25">
      <c r="A417" s="91"/>
      <c r="B417" s="1" t="s">
        <v>735</v>
      </c>
      <c r="C417" s="24"/>
      <c r="D417" s="95"/>
      <c r="E417" s="93"/>
      <c r="F417" s="33"/>
    </row>
    <row r="418" spans="1:6" s="26" customFormat="1" ht="153">
      <c r="A418" s="91"/>
      <c r="B418" s="1" t="s">
        <v>736</v>
      </c>
      <c r="C418" s="24"/>
      <c r="D418" s="95"/>
      <c r="E418" s="93"/>
      <c r="F418" s="33"/>
    </row>
    <row r="419" spans="1:6" s="26" customFormat="1" ht="229.5">
      <c r="A419" s="91"/>
      <c r="B419" s="1" t="s">
        <v>737</v>
      </c>
      <c r="C419" s="24"/>
      <c r="D419" s="95"/>
      <c r="E419" s="93"/>
      <c r="F419" s="33"/>
    </row>
    <row r="420" spans="1:6" s="26" customFormat="1" ht="102">
      <c r="A420" s="91"/>
      <c r="B420" s="1" t="s">
        <v>738</v>
      </c>
      <c r="C420" s="24"/>
      <c r="D420" s="95"/>
      <c r="E420" s="93"/>
      <c r="F420" s="33"/>
    </row>
    <row r="421" spans="1:6" s="26" customFormat="1" ht="114.75">
      <c r="A421" s="91"/>
      <c r="B421" s="1" t="s">
        <v>947</v>
      </c>
      <c r="C421" s="24" t="s">
        <v>886</v>
      </c>
      <c r="D421" s="95">
        <v>1</v>
      </c>
      <c r="E421" s="93"/>
      <c r="F421" s="33">
        <f>D421*E421</f>
        <v>0</v>
      </c>
    </row>
    <row r="422" spans="1:6" s="26" customFormat="1" ht="12.75">
      <c r="A422" s="91"/>
      <c r="B422" s="1"/>
      <c r="C422" s="24"/>
      <c r="D422" s="95"/>
      <c r="E422" s="93"/>
      <c r="F422" s="33"/>
    </row>
    <row r="423" spans="1:6" s="26" customFormat="1" ht="25.5">
      <c r="A423" s="91">
        <v>19</v>
      </c>
      <c r="B423" s="1" t="s">
        <v>948</v>
      </c>
      <c r="C423" s="24"/>
      <c r="D423" s="95"/>
      <c r="E423" s="93"/>
      <c r="F423" s="33"/>
    </row>
    <row r="424" spans="1:6" s="26" customFormat="1" ht="89.25">
      <c r="A424" s="91"/>
      <c r="B424" s="1" t="s">
        <v>735</v>
      </c>
      <c r="C424" s="24"/>
      <c r="D424" s="95"/>
      <c r="E424" s="93"/>
      <c r="F424" s="33"/>
    </row>
    <row r="425" spans="1:6" s="26" customFormat="1" ht="102">
      <c r="A425" s="91"/>
      <c r="B425" s="1" t="s">
        <v>739</v>
      </c>
      <c r="C425" s="24"/>
      <c r="D425" s="95"/>
      <c r="E425" s="93"/>
      <c r="F425" s="33"/>
    </row>
    <row r="426" spans="1:6" s="26" customFormat="1" ht="229.5">
      <c r="A426" s="91"/>
      <c r="B426" s="1" t="s">
        <v>740</v>
      </c>
      <c r="C426" s="24"/>
      <c r="D426" s="95"/>
      <c r="E426" s="93"/>
      <c r="F426" s="33"/>
    </row>
    <row r="427" spans="1:6" s="26" customFormat="1" ht="102">
      <c r="A427" s="91"/>
      <c r="B427" s="1" t="s">
        <v>738</v>
      </c>
      <c r="C427" s="24"/>
      <c r="D427" s="95"/>
      <c r="E427" s="93"/>
      <c r="F427" s="33"/>
    </row>
    <row r="428" spans="1:6" s="26" customFormat="1" ht="114.75">
      <c r="A428" s="91"/>
      <c r="B428" s="1" t="s">
        <v>949</v>
      </c>
      <c r="C428" s="24" t="s">
        <v>886</v>
      </c>
      <c r="D428" s="95">
        <v>1</v>
      </c>
      <c r="E428" s="93"/>
      <c r="F428" s="33">
        <f>D428*E428</f>
        <v>0</v>
      </c>
    </row>
    <row r="429" spans="1:6" s="26" customFormat="1" ht="12.75">
      <c r="A429" s="91"/>
      <c r="B429" s="1"/>
      <c r="C429" s="24"/>
      <c r="D429" s="95"/>
      <c r="E429" s="93"/>
      <c r="F429" s="33"/>
    </row>
    <row r="430" spans="1:6" s="26" customFormat="1" ht="38.25">
      <c r="A430" s="91">
        <v>20</v>
      </c>
      <c r="B430" s="1" t="s">
        <v>950</v>
      </c>
      <c r="C430" s="24"/>
      <c r="D430" s="95"/>
      <c r="E430" s="93"/>
      <c r="F430" s="33"/>
    </row>
    <row r="431" spans="1:6" s="26" customFormat="1" ht="89.25">
      <c r="A431" s="91"/>
      <c r="B431" s="1" t="s">
        <v>741</v>
      </c>
      <c r="C431" s="24"/>
      <c r="D431" s="95"/>
      <c r="E431" s="93"/>
      <c r="F431" s="33"/>
    </row>
    <row r="432" spans="1:6" s="26" customFormat="1" ht="102">
      <c r="A432" s="91"/>
      <c r="B432" s="1" t="s">
        <v>742</v>
      </c>
      <c r="C432" s="24"/>
      <c r="D432" s="95"/>
      <c r="E432" s="93"/>
      <c r="F432" s="33"/>
    </row>
    <row r="433" spans="1:6" s="26" customFormat="1" ht="242.25">
      <c r="A433" s="91"/>
      <c r="B433" s="1" t="s">
        <v>743</v>
      </c>
      <c r="C433" s="24"/>
      <c r="D433" s="95"/>
      <c r="E433" s="93"/>
      <c r="F433" s="33"/>
    </row>
    <row r="434" spans="1:6" s="26" customFormat="1" ht="63.75">
      <c r="A434" s="91"/>
      <c r="B434" s="1" t="s">
        <v>744</v>
      </c>
      <c r="C434" s="24"/>
      <c r="D434" s="95"/>
      <c r="E434" s="93"/>
      <c r="F434" s="33"/>
    </row>
    <row r="435" spans="1:6" s="26" customFormat="1" ht="114.75">
      <c r="A435" s="91"/>
      <c r="B435" s="1" t="s">
        <v>951</v>
      </c>
      <c r="C435" s="24" t="s">
        <v>886</v>
      </c>
      <c r="D435" s="95">
        <v>6</v>
      </c>
      <c r="E435" s="93"/>
      <c r="F435" s="33">
        <f>D435*E435</f>
        <v>0</v>
      </c>
    </row>
    <row r="436" spans="1:6" s="26" customFormat="1" ht="12.75">
      <c r="A436" s="91"/>
      <c r="B436" s="1"/>
      <c r="C436" s="24"/>
      <c r="D436" s="95"/>
      <c r="E436" s="93"/>
      <c r="F436" s="33"/>
    </row>
    <row r="437" spans="1:6" s="26" customFormat="1" ht="12.75">
      <c r="A437" s="91">
        <v>21</v>
      </c>
      <c r="B437" s="1" t="s">
        <v>745</v>
      </c>
      <c r="C437" s="24"/>
      <c r="D437" s="95"/>
      <c r="E437" s="93"/>
      <c r="F437" s="33"/>
    </row>
    <row r="438" spans="1:6" s="26" customFormat="1" ht="114.75">
      <c r="A438" s="91"/>
      <c r="B438" s="1" t="s">
        <v>746</v>
      </c>
      <c r="C438" s="24"/>
      <c r="D438" s="95"/>
      <c r="E438" s="93"/>
      <c r="F438" s="33"/>
    </row>
    <row r="439" spans="1:6" s="26" customFormat="1" ht="102">
      <c r="A439" s="91"/>
      <c r="B439" s="1" t="s">
        <v>747</v>
      </c>
      <c r="C439" s="24"/>
      <c r="D439" s="95"/>
      <c r="E439" s="93"/>
      <c r="F439" s="33"/>
    </row>
    <row r="440" spans="1:6" s="26" customFormat="1" ht="293.25">
      <c r="A440" s="91"/>
      <c r="B440" s="1" t="s">
        <v>748</v>
      </c>
      <c r="C440" s="24"/>
      <c r="D440" s="95"/>
      <c r="E440" s="93"/>
      <c r="F440" s="33"/>
    </row>
    <row r="441" spans="1:6" s="26" customFormat="1" ht="89.25">
      <c r="A441" s="91"/>
      <c r="B441" s="1" t="s">
        <v>749</v>
      </c>
      <c r="C441" s="24"/>
      <c r="D441" s="95"/>
      <c r="E441" s="93"/>
      <c r="F441" s="33"/>
    </row>
    <row r="442" spans="1:6" s="26" customFormat="1" ht="140.25">
      <c r="A442" s="91"/>
      <c r="B442" s="1" t="s">
        <v>952</v>
      </c>
      <c r="C442" s="24"/>
      <c r="D442" s="95"/>
      <c r="E442" s="93"/>
      <c r="F442" s="33"/>
    </row>
    <row r="443" spans="1:6" s="26" customFormat="1" ht="165.75">
      <c r="A443" s="91"/>
      <c r="B443" s="1" t="s">
        <v>953</v>
      </c>
      <c r="C443" s="24" t="s">
        <v>886</v>
      </c>
      <c r="D443" s="95">
        <v>2</v>
      </c>
      <c r="E443" s="93"/>
      <c r="F443" s="33">
        <f>D443*E443</f>
        <v>0</v>
      </c>
    </row>
    <row r="444" spans="1:7" s="27" customFormat="1" ht="12.75">
      <c r="A444" s="91"/>
      <c r="B444" s="1"/>
      <c r="C444" s="24"/>
      <c r="D444" s="95"/>
      <c r="E444" s="93"/>
      <c r="F444" s="33"/>
      <c r="G444" s="26"/>
    </row>
    <row r="445" spans="1:7" s="27" customFormat="1" ht="12.75">
      <c r="A445" s="91"/>
      <c r="B445" s="1" t="s">
        <v>899</v>
      </c>
      <c r="C445" s="24"/>
      <c r="D445" s="95"/>
      <c r="E445" s="93"/>
      <c r="F445" s="33">
        <f>SUM(F371:F444)</f>
        <v>0</v>
      </c>
      <c r="G445" s="26"/>
    </row>
    <row r="446" spans="1:7" s="27" customFormat="1" ht="12.75">
      <c r="A446" s="91"/>
      <c r="B446" s="1"/>
      <c r="C446" s="24"/>
      <c r="D446" s="33"/>
      <c r="E446" s="93"/>
      <c r="F446" s="33"/>
      <c r="G446" s="26"/>
    </row>
    <row r="447" spans="1:7" s="27" customFormat="1" ht="12.75">
      <c r="A447" s="91"/>
      <c r="B447" s="1"/>
      <c r="C447" s="24"/>
      <c r="D447" s="33"/>
      <c r="E447" s="93"/>
      <c r="F447" s="33"/>
      <c r="G447" s="26"/>
    </row>
    <row r="448" spans="1:7" s="27" customFormat="1" ht="12.75">
      <c r="A448" s="91" t="s">
        <v>828</v>
      </c>
      <c r="B448" s="1" t="s">
        <v>829</v>
      </c>
      <c r="C448" s="24"/>
      <c r="D448" s="32"/>
      <c r="E448" s="93"/>
      <c r="F448" s="33"/>
      <c r="G448" s="26"/>
    </row>
    <row r="449" spans="1:7" s="27" customFormat="1" ht="12.75">
      <c r="A449" s="91"/>
      <c r="B449" s="1"/>
      <c r="C449" s="24"/>
      <c r="D449" s="33"/>
      <c r="E449" s="93"/>
      <c r="F449" s="33"/>
      <c r="G449" s="26"/>
    </row>
    <row r="450" spans="1:7" s="27" customFormat="1" ht="12.75">
      <c r="A450" s="592"/>
      <c r="B450" s="141"/>
      <c r="C450" s="142"/>
      <c r="D450" s="143"/>
      <c r="E450" s="93"/>
      <c r="F450" s="33"/>
      <c r="G450" s="26"/>
    </row>
    <row r="451" spans="1:7" s="27" customFormat="1" ht="267.75">
      <c r="A451" s="592">
        <v>1</v>
      </c>
      <c r="B451" s="1" t="s">
        <v>800</v>
      </c>
      <c r="C451" s="144" t="s">
        <v>986</v>
      </c>
      <c r="D451" s="145">
        <v>280.8</v>
      </c>
      <c r="E451" s="593"/>
      <c r="F451" s="33">
        <f>D451*E451</f>
        <v>0</v>
      </c>
      <c r="G451" s="26"/>
    </row>
    <row r="452" spans="1:7" s="27" customFormat="1" ht="255">
      <c r="A452" s="594"/>
      <c r="B452" s="1" t="s">
        <v>801</v>
      </c>
      <c r="C452" s="144" t="s">
        <v>830</v>
      </c>
      <c r="D452" s="145">
        <v>2</v>
      </c>
      <c r="E452" s="593"/>
      <c r="F452" s="33">
        <f aca="true" t="shared" si="5" ref="F452:F459">D452*E452</f>
        <v>0</v>
      </c>
      <c r="G452" s="26"/>
    </row>
    <row r="453" spans="1:7" s="27" customFormat="1" ht="12.75">
      <c r="A453" s="592"/>
      <c r="B453" s="1" t="s">
        <v>977</v>
      </c>
      <c r="C453" s="146"/>
      <c r="D453" s="147"/>
      <c r="E453" s="593"/>
      <c r="F453" s="33"/>
      <c r="G453" s="26"/>
    </row>
    <row r="454" spans="1:7" s="27" customFormat="1" ht="12.75">
      <c r="A454" s="592"/>
      <c r="B454" s="1" t="s">
        <v>831</v>
      </c>
      <c r="C454" s="146" t="s">
        <v>832</v>
      </c>
      <c r="D454" s="147">
        <v>70.2</v>
      </c>
      <c r="E454" s="593"/>
      <c r="F454" s="33">
        <f t="shared" si="5"/>
        <v>0</v>
      </c>
      <c r="G454" s="26"/>
    </row>
    <row r="455" spans="1:7" s="27" customFormat="1" ht="25.5">
      <c r="A455" s="594"/>
      <c r="B455" s="1" t="s">
        <v>978</v>
      </c>
      <c r="C455" s="146" t="s">
        <v>832</v>
      </c>
      <c r="D455" s="147">
        <v>70.2</v>
      </c>
      <c r="E455" s="593"/>
      <c r="F455" s="33">
        <f t="shared" si="5"/>
        <v>0</v>
      </c>
      <c r="G455" s="26"/>
    </row>
    <row r="456" spans="1:7" s="27" customFormat="1" ht="63.75">
      <c r="A456" s="592"/>
      <c r="B456" s="1" t="s">
        <v>874</v>
      </c>
      <c r="C456" s="144" t="s">
        <v>832</v>
      </c>
      <c r="D456" s="145">
        <v>157.2</v>
      </c>
      <c r="E456" s="593"/>
      <c r="F456" s="33">
        <f t="shared" si="5"/>
        <v>0</v>
      </c>
      <c r="G456" s="26"/>
    </row>
    <row r="457" spans="1:7" s="27" customFormat="1" ht="25.5">
      <c r="A457" s="594"/>
      <c r="B457" s="1" t="s">
        <v>875</v>
      </c>
      <c r="C457" s="148" t="s">
        <v>886</v>
      </c>
      <c r="D457" s="145">
        <v>62</v>
      </c>
      <c r="E457" s="593"/>
      <c r="F457" s="33">
        <f t="shared" si="5"/>
        <v>0</v>
      </c>
      <c r="G457" s="26"/>
    </row>
    <row r="458" spans="1:7" s="27" customFormat="1" ht="12.75">
      <c r="A458" s="592"/>
      <c r="B458" s="1" t="s">
        <v>833</v>
      </c>
      <c r="C458" s="148" t="s">
        <v>886</v>
      </c>
      <c r="D458" s="145">
        <v>1</v>
      </c>
      <c r="E458" s="593"/>
      <c r="F458" s="33">
        <f t="shared" si="5"/>
        <v>0</v>
      </c>
      <c r="G458" s="26"/>
    </row>
    <row r="459" spans="1:7" s="27" customFormat="1" ht="25.5">
      <c r="A459" s="594"/>
      <c r="B459" s="1" t="s">
        <v>834</v>
      </c>
      <c r="C459" s="144" t="s">
        <v>830</v>
      </c>
      <c r="D459" s="145">
        <v>66</v>
      </c>
      <c r="E459" s="593"/>
      <c r="F459" s="33">
        <f t="shared" si="5"/>
        <v>0</v>
      </c>
      <c r="G459" s="26"/>
    </row>
    <row r="460" spans="1:7" s="27" customFormat="1" ht="12.75">
      <c r="A460" s="592"/>
      <c r="B460" s="1"/>
      <c r="C460" s="146"/>
      <c r="D460" s="147"/>
      <c r="E460" s="593"/>
      <c r="F460" s="33"/>
      <c r="G460" s="26"/>
    </row>
    <row r="461" spans="1:7" s="27" customFormat="1" ht="12.75">
      <c r="A461" s="592"/>
      <c r="B461" s="1" t="s">
        <v>835</v>
      </c>
      <c r="C461" s="146" t="s">
        <v>836</v>
      </c>
      <c r="D461" s="147">
        <v>1</v>
      </c>
      <c r="E461" s="593"/>
      <c r="F461" s="33">
        <f>SUM(F451:F460)</f>
        <v>0</v>
      </c>
      <c r="G461" s="26"/>
    </row>
    <row r="462" spans="1:7" s="27" customFormat="1" ht="12.75">
      <c r="A462" s="592"/>
      <c r="B462" s="1"/>
      <c r="C462" s="144"/>
      <c r="D462" s="145"/>
      <c r="E462" s="593"/>
      <c r="F462" s="33"/>
      <c r="G462" s="26"/>
    </row>
    <row r="463" spans="1:7" s="27" customFormat="1" ht="12.75">
      <c r="A463" s="592"/>
      <c r="B463" s="1"/>
      <c r="C463" s="144"/>
      <c r="D463" s="145"/>
      <c r="E463" s="593"/>
      <c r="F463" s="33"/>
      <c r="G463" s="26"/>
    </row>
    <row r="464" spans="1:7" s="27" customFormat="1" ht="25.5">
      <c r="A464" s="592"/>
      <c r="B464" s="1" t="s">
        <v>837</v>
      </c>
      <c r="C464" s="149"/>
      <c r="D464" s="150"/>
      <c r="E464" s="593"/>
      <c r="F464" s="33"/>
      <c r="G464" s="26"/>
    </row>
    <row r="465" spans="1:7" s="27" customFormat="1" ht="12.75">
      <c r="A465" s="592"/>
      <c r="B465" s="1"/>
      <c r="C465" s="144"/>
      <c r="D465" s="145"/>
      <c r="E465" s="593"/>
      <c r="F465" s="33"/>
      <c r="G465" s="26"/>
    </row>
    <row r="466" spans="1:7" s="27" customFormat="1" ht="140.25">
      <c r="A466" s="592">
        <v>2</v>
      </c>
      <c r="B466" s="1" t="s">
        <v>995</v>
      </c>
      <c r="C466" s="144"/>
      <c r="D466" s="145"/>
      <c r="E466" s="593"/>
      <c r="F466" s="33"/>
      <c r="G466" s="26"/>
    </row>
    <row r="467" spans="1:7" s="27" customFormat="1" ht="14.25">
      <c r="A467" s="592"/>
      <c r="B467" s="1" t="s">
        <v>802</v>
      </c>
      <c r="C467" s="144" t="s">
        <v>986</v>
      </c>
      <c r="D467" s="145">
        <v>6.96</v>
      </c>
      <c r="E467" s="593"/>
      <c r="F467" s="33">
        <f>D467*E467</f>
        <v>0</v>
      </c>
      <c r="G467" s="26"/>
    </row>
    <row r="468" spans="1:7" s="27" customFormat="1" ht="14.25">
      <c r="A468" s="592"/>
      <c r="B468" s="1" t="s">
        <v>803</v>
      </c>
      <c r="C468" s="144" t="s">
        <v>986</v>
      </c>
      <c r="D468" s="145">
        <v>4.18</v>
      </c>
      <c r="E468" s="593"/>
      <c r="F468" s="33">
        <f>D468*E468</f>
        <v>0</v>
      </c>
      <c r="G468" s="26"/>
    </row>
    <row r="469" spans="1:7" s="27" customFormat="1" ht="14.25">
      <c r="A469" s="592"/>
      <c r="B469" s="1" t="s">
        <v>804</v>
      </c>
      <c r="C469" s="144" t="s">
        <v>986</v>
      </c>
      <c r="D469" s="145">
        <v>1.98</v>
      </c>
      <c r="E469" s="593"/>
      <c r="F469" s="33">
        <f>D469*E469</f>
        <v>0</v>
      </c>
      <c r="G469" s="26"/>
    </row>
    <row r="470" spans="1:7" s="27" customFormat="1" ht="12.75">
      <c r="A470" s="592"/>
      <c r="B470" s="1"/>
      <c r="C470" s="144"/>
      <c r="D470" s="145"/>
      <c r="E470" s="593"/>
      <c r="F470" s="33"/>
      <c r="G470" s="26"/>
    </row>
    <row r="471" spans="1:7" s="27" customFormat="1" ht="102">
      <c r="A471" s="592"/>
      <c r="B471" s="1" t="s">
        <v>805</v>
      </c>
      <c r="C471" s="144"/>
      <c r="D471" s="145"/>
      <c r="E471" s="593"/>
      <c r="F471" s="33"/>
      <c r="G471" s="26"/>
    </row>
    <row r="472" spans="1:7" s="27" customFormat="1" ht="12.75">
      <c r="A472" s="592"/>
      <c r="B472" s="1" t="s">
        <v>838</v>
      </c>
      <c r="C472" s="144" t="s">
        <v>830</v>
      </c>
      <c r="D472" s="145">
        <v>2</v>
      </c>
      <c r="E472" s="593"/>
      <c r="F472" s="33">
        <f>D472*E472</f>
        <v>0</v>
      </c>
      <c r="G472" s="26"/>
    </row>
    <row r="473" spans="1:7" s="27" customFormat="1" ht="12.75">
      <c r="A473" s="592"/>
      <c r="B473" s="1"/>
      <c r="C473" s="144"/>
      <c r="D473" s="145"/>
      <c r="E473" s="593"/>
      <c r="F473" s="33"/>
      <c r="G473" s="26"/>
    </row>
    <row r="474" spans="1:7" s="27" customFormat="1" ht="25.5">
      <c r="A474" s="592"/>
      <c r="B474" s="1" t="s">
        <v>839</v>
      </c>
      <c r="C474" s="144" t="s">
        <v>836</v>
      </c>
      <c r="D474" s="145">
        <v>1</v>
      </c>
      <c r="E474" s="593"/>
      <c r="F474" s="33">
        <f>SUM(F467:F473)</f>
        <v>0</v>
      </c>
      <c r="G474" s="26"/>
    </row>
    <row r="475" spans="1:7" s="27" customFormat="1" ht="12.75">
      <c r="A475" s="592"/>
      <c r="B475" s="1"/>
      <c r="C475" s="144"/>
      <c r="D475" s="145"/>
      <c r="E475" s="593"/>
      <c r="F475" s="33"/>
      <c r="G475" s="26"/>
    </row>
    <row r="476" spans="1:7" s="27" customFormat="1" ht="12.75">
      <c r="A476" s="592"/>
      <c r="B476" s="1"/>
      <c r="C476" s="144"/>
      <c r="D476" s="145"/>
      <c r="E476" s="593"/>
      <c r="F476" s="33"/>
      <c r="G476" s="26"/>
    </row>
    <row r="477" spans="1:7" s="27" customFormat="1" ht="12.75">
      <c r="A477" s="592"/>
      <c r="B477" s="1" t="s">
        <v>840</v>
      </c>
      <c r="C477" s="149"/>
      <c r="D477" s="150"/>
      <c r="E477" s="593"/>
      <c r="F477" s="33"/>
      <c r="G477" s="26"/>
    </row>
    <row r="478" spans="1:7" s="27" customFormat="1" ht="12.75">
      <c r="A478" s="592"/>
      <c r="B478" s="1"/>
      <c r="C478" s="144"/>
      <c r="D478" s="145"/>
      <c r="E478" s="593"/>
      <c r="F478" s="33"/>
      <c r="G478" s="26"/>
    </row>
    <row r="479" spans="1:7" s="27" customFormat="1" ht="229.5">
      <c r="A479" s="592">
        <v>3</v>
      </c>
      <c r="B479" s="1" t="s">
        <v>806</v>
      </c>
      <c r="C479" s="148"/>
      <c r="D479" s="145"/>
      <c r="E479" s="593"/>
      <c r="F479" s="33"/>
      <c r="G479" s="26"/>
    </row>
    <row r="480" spans="1:7" s="27" customFormat="1" ht="12.75">
      <c r="A480" s="592"/>
      <c r="B480" s="1" t="s">
        <v>841</v>
      </c>
      <c r="C480" s="151" t="s">
        <v>830</v>
      </c>
      <c r="D480" s="145">
        <v>4</v>
      </c>
      <c r="E480" s="593"/>
      <c r="F480" s="33">
        <f>D480*E480</f>
        <v>0</v>
      </c>
      <c r="G480" s="26"/>
    </row>
    <row r="481" spans="1:7" s="27" customFormat="1" ht="25.5">
      <c r="A481" s="592"/>
      <c r="B481" s="1" t="s">
        <v>842</v>
      </c>
      <c r="C481" s="148" t="s">
        <v>836</v>
      </c>
      <c r="D481" s="145">
        <v>4</v>
      </c>
      <c r="E481" s="593"/>
      <c r="F481" s="33">
        <f aca="true" t="shared" si="6" ref="F481:F496">D481*E481</f>
        <v>0</v>
      </c>
      <c r="G481" s="26"/>
    </row>
    <row r="482" spans="1:7" s="27" customFormat="1" ht="12.75">
      <c r="A482" s="592"/>
      <c r="B482" s="1" t="s">
        <v>843</v>
      </c>
      <c r="C482" s="148" t="s">
        <v>830</v>
      </c>
      <c r="D482" s="145">
        <v>4</v>
      </c>
      <c r="E482" s="593"/>
      <c r="F482" s="33">
        <f t="shared" si="6"/>
        <v>0</v>
      </c>
      <c r="G482" s="26"/>
    </row>
    <row r="483" spans="1:7" s="27" customFormat="1" ht="51">
      <c r="A483" s="592"/>
      <c r="B483" s="1" t="s">
        <v>844</v>
      </c>
      <c r="C483" s="148" t="s">
        <v>836</v>
      </c>
      <c r="D483" s="145">
        <v>1</v>
      </c>
      <c r="E483" s="593"/>
      <c r="F483" s="33">
        <f t="shared" si="6"/>
        <v>0</v>
      </c>
      <c r="G483" s="26"/>
    </row>
    <row r="484" spans="1:7" s="27" customFormat="1" ht="12.75">
      <c r="A484" s="592"/>
      <c r="B484" s="1"/>
      <c r="C484" s="144"/>
      <c r="D484" s="145"/>
      <c r="E484" s="593"/>
      <c r="F484" s="33"/>
      <c r="G484" s="26"/>
    </row>
    <row r="485" spans="1:7" s="27" customFormat="1" ht="229.5">
      <c r="A485" s="592"/>
      <c r="B485" s="1" t="s">
        <v>807</v>
      </c>
      <c r="C485" s="148"/>
      <c r="D485" s="145"/>
      <c r="E485" s="593"/>
      <c r="F485" s="33"/>
      <c r="G485" s="26"/>
    </row>
    <row r="486" spans="1:7" s="27" customFormat="1" ht="12.75">
      <c r="A486" s="592"/>
      <c r="B486" s="1" t="s">
        <v>845</v>
      </c>
      <c r="C486" s="148" t="s">
        <v>830</v>
      </c>
      <c r="D486" s="145">
        <v>2</v>
      </c>
      <c r="E486" s="593"/>
      <c r="F486" s="33">
        <f t="shared" si="6"/>
        <v>0</v>
      </c>
      <c r="G486" s="26"/>
    </row>
    <row r="487" spans="1:7" s="27" customFormat="1" ht="25.5">
      <c r="A487" s="592"/>
      <c r="B487" s="1" t="s">
        <v>842</v>
      </c>
      <c r="C487" s="148" t="s">
        <v>836</v>
      </c>
      <c r="D487" s="145">
        <v>2</v>
      </c>
      <c r="E487" s="593"/>
      <c r="F487" s="33">
        <f t="shared" si="6"/>
        <v>0</v>
      </c>
      <c r="G487" s="26"/>
    </row>
    <row r="488" spans="1:7" s="27" customFormat="1" ht="12.75">
      <c r="A488" s="592"/>
      <c r="B488" s="1" t="s">
        <v>843</v>
      </c>
      <c r="C488" s="148" t="s">
        <v>830</v>
      </c>
      <c r="D488" s="145">
        <v>4</v>
      </c>
      <c r="E488" s="593"/>
      <c r="F488" s="33">
        <f t="shared" si="6"/>
        <v>0</v>
      </c>
      <c r="G488" s="26"/>
    </row>
    <row r="489" spans="1:7" s="27" customFormat="1" ht="51">
      <c r="A489" s="592"/>
      <c r="B489" s="1" t="s">
        <v>844</v>
      </c>
      <c r="C489" s="148" t="s">
        <v>836</v>
      </c>
      <c r="D489" s="145">
        <v>2</v>
      </c>
      <c r="E489" s="593"/>
      <c r="F489" s="33">
        <f t="shared" si="6"/>
        <v>0</v>
      </c>
      <c r="G489" s="26"/>
    </row>
    <row r="490" spans="1:7" s="27" customFormat="1" ht="12.75">
      <c r="A490" s="592"/>
      <c r="B490" s="1"/>
      <c r="C490" s="144"/>
      <c r="D490" s="145"/>
      <c r="E490" s="593"/>
      <c r="F490" s="33"/>
      <c r="G490" s="26"/>
    </row>
    <row r="491" spans="1:7" s="27" customFormat="1" ht="76.5">
      <c r="A491" s="592"/>
      <c r="B491" s="1" t="s">
        <v>876</v>
      </c>
      <c r="C491" s="144" t="s">
        <v>830</v>
      </c>
      <c r="D491" s="145">
        <v>2</v>
      </c>
      <c r="E491" s="593"/>
      <c r="F491" s="33">
        <f t="shared" si="6"/>
        <v>0</v>
      </c>
      <c r="G491" s="26"/>
    </row>
    <row r="492" spans="1:7" s="27" customFormat="1" ht="12.75">
      <c r="A492" s="592"/>
      <c r="B492" s="1"/>
      <c r="C492" s="144"/>
      <c r="D492" s="145"/>
      <c r="E492" s="593"/>
      <c r="F492" s="33"/>
      <c r="G492" s="26"/>
    </row>
    <row r="493" spans="1:7" s="27" customFormat="1" ht="204">
      <c r="A493" s="592"/>
      <c r="B493" s="1" t="s">
        <v>539</v>
      </c>
      <c r="C493" s="148"/>
      <c r="D493" s="145"/>
      <c r="E493" s="593"/>
      <c r="F493" s="33"/>
      <c r="G493" s="26"/>
    </row>
    <row r="494" spans="1:7" s="27" customFormat="1" ht="12.75">
      <c r="A494" s="592"/>
      <c r="B494" s="1" t="s">
        <v>846</v>
      </c>
      <c r="C494" s="148" t="s">
        <v>830</v>
      </c>
      <c r="D494" s="145">
        <v>2</v>
      </c>
      <c r="E494" s="593"/>
      <c r="F494" s="33">
        <f t="shared" si="6"/>
        <v>0</v>
      </c>
      <c r="G494" s="26"/>
    </row>
    <row r="495" spans="1:7" s="27" customFormat="1" ht="25.5">
      <c r="A495" s="592"/>
      <c r="B495" s="1" t="s">
        <v>847</v>
      </c>
      <c r="C495" s="151" t="s">
        <v>830</v>
      </c>
      <c r="D495" s="147">
        <v>1</v>
      </c>
      <c r="E495" s="593"/>
      <c r="F495" s="33">
        <f t="shared" si="6"/>
        <v>0</v>
      </c>
      <c r="G495" s="26"/>
    </row>
    <row r="496" spans="1:7" s="27" customFormat="1" ht="51">
      <c r="A496" s="592"/>
      <c r="B496" s="1" t="s">
        <v>844</v>
      </c>
      <c r="C496" s="148" t="s">
        <v>836</v>
      </c>
      <c r="D496" s="145">
        <v>1</v>
      </c>
      <c r="E496" s="593"/>
      <c r="F496" s="33">
        <f t="shared" si="6"/>
        <v>0</v>
      </c>
      <c r="G496" s="26"/>
    </row>
    <row r="497" spans="1:7" s="27" customFormat="1" ht="12.75">
      <c r="A497" s="592"/>
      <c r="B497" s="1"/>
      <c r="C497" s="148"/>
      <c r="D497" s="145"/>
      <c r="E497" s="593"/>
      <c r="F497" s="33"/>
      <c r="G497" s="26"/>
    </row>
    <row r="498" spans="1:7" s="27" customFormat="1" ht="12.75">
      <c r="A498" s="592"/>
      <c r="B498" s="1"/>
      <c r="C498" s="144"/>
      <c r="D498" s="145"/>
      <c r="E498" s="593"/>
      <c r="F498" s="33"/>
      <c r="G498" s="26"/>
    </row>
    <row r="499" spans="1:7" s="27" customFormat="1" ht="12.75">
      <c r="A499" s="592"/>
      <c r="B499" s="1" t="s">
        <v>848</v>
      </c>
      <c r="C499" s="146" t="s">
        <v>836</v>
      </c>
      <c r="D499" s="147">
        <v>1</v>
      </c>
      <c r="E499" s="593"/>
      <c r="F499" s="33">
        <f>SUM(F480:F498)</f>
        <v>0</v>
      </c>
      <c r="G499" s="26"/>
    </row>
    <row r="500" spans="1:7" s="27" customFormat="1" ht="12.75">
      <c r="A500" s="592"/>
      <c r="B500" s="1"/>
      <c r="C500" s="144"/>
      <c r="D500" s="145"/>
      <c r="E500" s="593"/>
      <c r="F500" s="33"/>
      <c r="G500" s="26"/>
    </row>
    <row r="501" spans="1:7" s="27" customFormat="1" ht="12.75">
      <c r="A501" s="592"/>
      <c r="B501" s="1"/>
      <c r="C501" s="144"/>
      <c r="D501" s="145"/>
      <c r="E501" s="593"/>
      <c r="F501" s="33"/>
      <c r="G501" s="26"/>
    </row>
    <row r="502" spans="1:7" s="27" customFormat="1" ht="12.75">
      <c r="A502" s="592"/>
      <c r="B502" s="1" t="s">
        <v>849</v>
      </c>
      <c r="C502" s="149"/>
      <c r="D502" s="150"/>
      <c r="E502" s="593"/>
      <c r="F502" s="33"/>
      <c r="G502" s="26"/>
    </row>
    <row r="503" spans="1:7" s="27" customFormat="1" ht="12.75">
      <c r="A503" s="592"/>
      <c r="B503" s="1"/>
      <c r="C503" s="144"/>
      <c r="D503" s="145"/>
      <c r="E503" s="593"/>
      <c r="F503" s="33"/>
      <c r="G503" s="26"/>
    </row>
    <row r="504" spans="1:7" s="27" customFormat="1" ht="267.75">
      <c r="A504" s="592">
        <v>4</v>
      </c>
      <c r="B504" s="1" t="s">
        <v>540</v>
      </c>
      <c r="C504" s="144" t="s">
        <v>986</v>
      </c>
      <c r="D504" s="145">
        <v>97.21</v>
      </c>
      <c r="E504" s="593"/>
      <c r="F504" s="33">
        <f>D504*E504</f>
        <v>0</v>
      </c>
      <c r="G504" s="26"/>
    </row>
    <row r="505" spans="1:7" s="27" customFormat="1" ht="25.5">
      <c r="A505" s="592"/>
      <c r="B505" s="1" t="s">
        <v>850</v>
      </c>
      <c r="C505" s="144" t="s">
        <v>830</v>
      </c>
      <c r="D505" s="145">
        <v>8</v>
      </c>
      <c r="E505" s="593"/>
      <c r="F505" s="33">
        <f>D505*E505</f>
        <v>0</v>
      </c>
      <c r="G505" s="26"/>
    </row>
    <row r="506" spans="1:7" s="27" customFormat="1" ht="12.75">
      <c r="A506" s="592"/>
      <c r="B506" s="1"/>
      <c r="C506" s="144"/>
      <c r="D506" s="145"/>
      <c r="E506" s="593"/>
      <c r="F506" s="33"/>
      <c r="G506" s="26"/>
    </row>
    <row r="507" spans="1:7" s="27" customFormat="1" ht="12.75">
      <c r="A507" s="592"/>
      <c r="B507" s="1" t="s">
        <v>851</v>
      </c>
      <c r="C507" s="146" t="s">
        <v>836</v>
      </c>
      <c r="D507" s="147">
        <v>1</v>
      </c>
      <c r="E507" s="593"/>
      <c r="F507" s="33">
        <f>SUM(F504:F506)</f>
        <v>0</v>
      </c>
      <c r="G507" s="26"/>
    </row>
    <row r="508" spans="1:7" s="27" customFormat="1" ht="12.75">
      <c r="A508" s="595"/>
      <c r="B508" s="1"/>
      <c r="C508" s="106"/>
      <c r="D508" s="107"/>
      <c r="E508" s="593"/>
      <c r="F508" s="33"/>
      <c r="G508" s="26"/>
    </row>
    <row r="509" spans="1:7" s="27" customFormat="1" ht="12.75">
      <c r="A509" s="91"/>
      <c r="B509" s="1" t="s">
        <v>309</v>
      </c>
      <c r="C509" s="24"/>
      <c r="D509" s="95"/>
      <c r="E509" s="593"/>
      <c r="F509" s="33">
        <f>F507+F499+F474+F461</f>
        <v>0</v>
      </c>
      <c r="G509" s="26"/>
    </row>
    <row r="510" spans="1:7" s="27" customFormat="1" ht="12.75">
      <c r="A510" s="595"/>
      <c r="B510" s="1"/>
      <c r="C510" s="106"/>
      <c r="D510" s="107"/>
      <c r="E510" s="93"/>
      <c r="F510" s="33"/>
      <c r="G510" s="26"/>
    </row>
    <row r="511" spans="1:7" s="27" customFormat="1" ht="12.75">
      <c r="A511" s="595"/>
      <c r="B511" s="1"/>
      <c r="C511" s="106"/>
      <c r="D511" s="107"/>
      <c r="E511" s="93"/>
      <c r="F511" s="33"/>
      <c r="G511" s="26"/>
    </row>
    <row r="512" spans="1:7" s="27" customFormat="1" ht="12.75">
      <c r="A512" s="595"/>
      <c r="B512" s="1"/>
      <c r="C512" s="106"/>
      <c r="D512" s="107"/>
      <c r="E512" s="93"/>
      <c r="F512" s="33"/>
      <c r="G512" s="26"/>
    </row>
    <row r="513" spans="1:6" ht="12.75">
      <c r="A513" s="595"/>
      <c r="B513" s="1"/>
      <c r="C513" s="106"/>
      <c r="D513" s="107"/>
      <c r="E513" s="93"/>
      <c r="F513" s="33"/>
    </row>
    <row r="514" spans="1:6" ht="12.75">
      <c r="A514" s="595"/>
      <c r="B514" s="1"/>
      <c r="C514" s="106"/>
      <c r="D514" s="107"/>
      <c r="E514" s="93"/>
      <c r="F514" s="33"/>
    </row>
    <row r="515" spans="1:6" ht="12.75">
      <c r="A515" s="595"/>
      <c r="B515" s="1"/>
      <c r="C515" s="106"/>
      <c r="D515" s="107"/>
      <c r="E515" s="93"/>
      <c r="F515" s="33"/>
    </row>
    <row r="516" spans="1:6" ht="12.75">
      <c r="A516" s="595"/>
      <c r="B516" s="1"/>
      <c r="C516" s="106"/>
      <c r="D516" s="107"/>
      <c r="E516" s="93"/>
      <c r="F516" s="33"/>
    </row>
    <row r="517" spans="1:6" ht="12.75">
      <c r="A517" s="595"/>
      <c r="B517" s="1"/>
      <c r="C517" s="106"/>
      <c r="D517" s="107"/>
      <c r="E517" s="93"/>
      <c r="F517" s="33"/>
    </row>
    <row r="518" spans="1:6" ht="12.75">
      <c r="A518" s="595"/>
      <c r="B518" s="1"/>
      <c r="C518" s="106"/>
      <c r="D518" s="107"/>
      <c r="E518" s="93"/>
      <c r="F518" s="33"/>
    </row>
    <row r="519" spans="1:6" ht="12.75">
      <c r="A519" s="595"/>
      <c r="B519" s="1"/>
      <c r="C519" s="106"/>
      <c r="D519" s="107"/>
      <c r="E519" s="93"/>
      <c r="F519" s="33"/>
    </row>
    <row r="520" spans="1:6" ht="12.75">
      <c r="A520" s="595"/>
      <c r="B520" s="1"/>
      <c r="C520" s="106"/>
      <c r="D520" s="107"/>
      <c r="E520" s="93"/>
      <c r="F520" s="33"/>
    </row>
    <row r="521" spans="1:6" ht="12.75">
      <c r="A521" s="595"/>
      <c r="B521" s="1"/>
      <c r="C521" s="106"/>
      <c r="D521" s="107"/>
      <c r="E521" s="93"/>
      <c r="F521" s="33"/>
    </row>
    <row r="522" spans="1:6" ht="12.75">
      <c r="A522" s="595"/>
      <c r="B522" s="1"/>
      <c r="C522" s="106"/>
      <c r="D522" s="107"/>
      <c r="E522" s="93"/>
      <c r="F522" s="33"/>
    </row>
    <row r="523" spans="1:6" ht="12.75">
      <c r="A523" s="595"/>
      <c r="B523" s="1"/>
      <c r="C523" s="106"/>
      <c r="D523" s="107"/>
      <c r="E523" s="93"/>
      <c r="F523" s="33"/>
    </row>
    <row r="524" spans="1:6" ht="12.75">
      <c r="A524" s="595"/>
      <c r="B524" s="1"/>
      <c r="C524" s="106"/>
      <c r="D524" s="107"/>
      <c r="E524" s="93"/>
      <c r="F524" s="33"/>
    </row>
    <row r="525" spans="1:6" ht="12.75">
      <c r="A525" s="595"/>
      <c r="B525" s="1"/>
      <c r="C525" s="106"/>
      <c r="D525" s="107"/>
      <c r="E525" s="93"/>
      <c r="F525" s="33"/>
    </row>
    <row r="526" spans="1:6" ht="12.75">
      <c r="A526" s="595"/>
      <c r="B526" s="1"/>
      <c r="C526" s="106"/>
      <c r="D526" s="107"/>
      <c r="E526" s="93"/>
      <c r="F526" s="33"/>
    </row>
    <row r="527" spans="1:6" ht="12.75">
      <c r="A527" s="595"/>
      <c r="B527" s="1"/>
      <c r="C527" s="106"/>
      <c r="D527" s="107"/>
      <c r="E527" s="93"/>
      <c r="F527" s="33"/>
    </row>
    <row r="528" spans="1:6" ht="12.75">
      <c r="A528" s="595"/>
      <c r="B528" s="1"/>
      <c r="C528" s="106"/>
      <c r="D528" s="107"/>
      <c r="E528" s="93"/>
      <c r="F528" s="33"/>
    </row>
    <row r="529" spans="1:6" ht="12.75">
      <c r="A529" s="595"/>
      <c r="B529" s="1"/>
      <c r="C529" s="106"/>
      <c r="D529" s="107"/>
      <c r="E529" s="93"/>
      <c r="F529" s="33"/>
    </row>
    <row r="530" spans="1:6" ht="12.75">
      <c r="A530" s="595"/>
      <c r="B530" s="1"/>
      <c r="C530" s="106"/>
      <c r="D530" s="107"/>
      <c r="E530" s="93"/>
      <c r="F530" s="33"/>
    </row>
    <row r="531" spans="1:6" ht="12.75">
      <c r="A531" s="595"/>
      <c r="B531" s="1"/>
      <c r="C531" s="106"/>
      <c r="D531" s="107"/>
      <c r="E531" s="93"/>
      <c r="F531" s="33"/>
    </row>
    <row r="532" spans="1:6" ht="12.75">
      <c r="A532" s="595"/>
      <c r="B532" s="1"/>
      <c r="C532" s="106"/>
      <c r="D532" s="107"/>
      <c r="E532" s="93"/>
      <c r="F532" s="33"/>
    </row>
    <row r="533" spans="1:6" ht="12.75">
      <c r="A533" s="595"/>
      <c r="B533" s="1"/>
      <c r="C533" s="106"/>
      <c r="D533" s="107"/>
      <c r="E533" s="93"/>
      <c r="F533" s="33"/>
    </row>
    <row r="534" spans="1:6" ht="12.75">
      <c r="A534" s="595"/>
      <c r="B534" s="1"/>
      <c r="C534" s="106"/>
      <c r="D534" s="107"/>
      <c r="E534" s="93"/>
      <c r="F534" s="33"/>
    </row>
    <row r="535" spans="1:6" ht="12.75">
      <c r="A535" s="595"/>
      <c r="B535" s="1"/>
      <c r="C535" s="106"/>
      <c r="D535" s="107"/>
      <c r="E535" s="93"/>
      <c r="F535" s="33"/>
    </row>
    <row r="536" spans="1:6" ht="12.75">
      <c r="A536" s="595"/>
      <c r="B536" s="1"/>
      <c r="C536" s="106"/>
      <c r="D536" s="107"/>
      <c r="E536" s="93"/>
      <c r="F536" s="33"/>
    </row>
    <row r="537" spans="1:6" ht="12.75">
      <c r="A537" s="595"/>
      <c r="B537" s="1"/>
      <c r="C537" s="106"/>
      <c r="D537" s="107"/>
      <c r="E537" s="93"/>
      <c r="F537" s="33"/>
    </row>
    <row r="538" spans="1:6" ht="12.75">
      <c r="A538" s="595"/>
      <c r="B538" s="90"/>
      <c r="C538" s="104"/>
      <c r="D538" s="105"/>
      <c r="E538" s="590"/>
      <c r="F538" s="33"/>
    </row>
    <row r="539" spans="1:6" ht="25.5">
      <c r="A539" s="596"/>
      <c r="B539" s="108" t="s">
        <v>955</v>
      </c>
      <c r="C539" s="109"/>
      <c r="D539" s="110"/>
      <c r="E539" s="597"/>
      <c r="F539" s="111"/>
    </row>
    <row r="540" spans="1:6" ht="12.75">
      <c r="A540" s="596"/>
      <c r="B540" s="108"/>
      <c r="C540" s="109"/>
      <c r="D540" s="110"/>
      <c r="E540" s="597"/>
      <c r="F540" s="111"/>
    </row>
    <row r="541" spans="1:6" ht="12.75">
      <c r="A541" s="596"/>
      <c r="B541" s="108"/>
      <c r="C541" s="109"/>
      <c r="D541" s="110"/>
      <c r="E541" s="597"/>
      <c r="F541" s="111"/>
    </row>
    <row r="542" spans="1:6" ht="12.75">
      <c r="A542" s="596"/>
      <c r="B542" s="108"/>
      <c r="C542" s="109"/>
      <c r="D542" s="110"/>
      <c r="E542" s="597"/>
      <c r="F542" s="111"/>
    </row>
    <row r="543" spans="1:6" ht="12.75">
      <c r="A543" s="596"/>
      <c r="B543" s="112"/>
      <c r="C543" s="113"/>
      <c r="D543" s="113"/>
      <c r="E543" s="599"/>
      <c r="F543" s="113"/>
    </row>
    <row r="544" spans="1:6" ht="13.5" thickBot="1">
      <c r="A544" s="587" t="s">
        <v>852</v>
      </c>
      <c r="B544" s="112" t="s">
        <v>853</v>
      </c>
      <c r="C544" s="114"/>
      <c r="D544" s="114"/>
      <c r="E544" s="600"/>
      <c r="F544" s="115">
        <f>F75</f>
        <v>0</v>
      </c>
    </row>
    <row r="545" spans="1:6" ht="12.75">
      <c r="A545" s="596"/>
      <c r="B545" s="108"/>
      <c r="C545" s="109"/>
      <c r="D545" s="110"/>
      <c r="E545" s="597"/>
      <c r="F545" s="111"/>
    </row>
    <row r="546" spans="1:6" ht="13.5" thickBot="1">
      <c r="A546" s="587" t="s">
        <v>900</v>
      </c>
      <c r="B546" s="112" t="s">
        <v>854</v>
      </c>
      <c r="C546" s="114"/>
      <c r="D546" s="114"/>
      <c r="E546" s="600"/>
      <c r="F546" s="115">
        <f>F102</f>
        <v>0</v>
      </c>
    </row>
    <row r="547" spans="1:6" ht="12.75">
      <c r="A547" s="596"/>
      <c r="B547" s="116"/>
      <c r="C547" s="117"/>
      <c r="D547" s="110"/>
      <c r="E547" s="597"/>
      <c r="F547" s="111"/>
    </row>
    <row r="548" spans="1:6" ht="13.5" thickBot="1">
      <c r="A548" s="587" t="s">
        <v>912</v>
      </c>
      <c r="B548" s="112" t="s">
        <v>855</v>
      </c>
      <c r="C548" s="114"/>
      <c r="D548" s="114"/>
      <c r="E548" s="600"/>
      <c r="F548" s="115">
        <f>F115</f>
        <v>0</v>
      </c>
    </row>
    <row r="549" spans="1:6" ht="12.75">
      <c r="A549" s="596"/>
      <c r="B549" s="108"/>
      <c r="C549" s="109"/>
      <c r="D549" s="110"/>
      <c r="E549" s="597"/>
      <c r="F549" s="111"/>
    </row>
    <row r="550" spans="1:6" ht="13.5" thickBot="1">
      <c r="A550" s="587" t="s">
        <v>1927</v>
      </c>
      <c r="B550" s="112" t="s">
        <v>856</v>
      </c>
      <c r="C550" s="114"/>
      <c r="D550" s="114"/>
      <c r="E550" s="600"/>
      <c r="F550" s="115">
        <f>F125</f>
        <v>0</v>
      </c>
    </row>
    <row r="551" spans="1:6" ht="12.75">
      <c r="A551" s="596"/>
      <c r="B551" s="108"/>
      <c r="C551" s="109"/>
      <c r="D551" s="110"/>
      <c r="E551" s="597"/>
      <c r="F551" s="111"/>
    </row>
    <row r="552" spans="1:6" ht="13.5" thickBot="1">
      <c r="A552" s="587" t="s">
        <v>1931</v>
      </c>
      <c r="B552" s="112" t="s">
        <v>857</v>
      </c>
      <c r="C552" s="114"/>
      <c r="D552" s="114"/>
      <c r="E552" s="600"/>
      <c r="F552" s="115">
        <f>F190</f>
        <v>0</v>
      </c>
    </row>
    <row r="553" spans="1:6" ht="12.75">
      <c r="A553" s="596"/>
      <c r="B553" s="108"/>
      <c r="C553" s="109"/>
      <c r="D553" s="110"/>
      <c r="E553" s="597"/>
      <c r="F553" s="111"/>
    </row>
    <row r="554" spans="1:6" ht="13.5" thickBot="1">
      <c r="A554" s="587" t="s">
        <v>1261</v>
      </c>
      <c r="B554" s="112" t="s">
        <v>1262</v>
      </c>
      <c r="C554" s="114"/>
      <c r="D554" s="114"/>
      <c r="E554" s="600"/>
      <c r="F554" s="115">
        <f>F230</f>
        <v>0</v>
      </c>
    </row>
    <row r="555" spans="1:6" ht="12.75">
      <c r="A555" s="596"/>
      <c r="B555" s="108"/>
      <c r="C555" s="109"/>
      <c r="D555" s="110"/>
      <c r="E555" s="597"/>
      <c r="F555" s="111"/>
    </row>
    <row r="556" spans="1:6" ht="13.5" thickBot="1">
      <c r="A556" s="587" t="s">
        <v>1289</v>
      </c>
      <c r="B556" s="112" t="s">
        <v>858</v>
      </c>
      <c r="C556" s="114"/>
      <c r="D556" s="114"/>
      <c r="E556" s="600"/>
      <c r="F556" s="115">
        <f>F277</f>
        <v>0</v>
      </c>
    </row>
    <row r="557" spans="1:6" ht="12.75">
      <c r="A557" s="589"/>
      <c r="B557" s="112"/>
      <c r="C557" s="96"/>
      <c r="D557" s="98"/>
      <c r="E557" s="590"/>
      <c r="F557" s="98"/>
    </row>
    <row r="558" spans="1:6" ht="13.5" thickBot="1">
      <c r="A558" s="587" t="s">
        <v>1299</v>
      </c>
      <c r="B558" s="112" t="s">
        <v>859</v>
      </c>
      <c r="C558" s="114"/>
      <c r="D558" s="114"/>
      <c r="E558" s="600"/>
      <c r="F558" s="115">
        <f>F298</f>
        <v>0</v>
      </c>
    </row>
    <row r="559" spans="1:6" ht="12.75">
      <c r="A559" s="589"/>
      <c r="B559" s="112"/>
      <c r="C559" s="96"/>
      <c r="D559" s="98"/>
      <c r="E559" s="590"/>
      <c r="F559" s="98"/>
    </row>
    <row r="560" spans="1:6" ht="13.5" thickBot="1">
      <c r="A560" s="587" t="s">
        <v>1303</v>
      </c>
      <c r="B560" s="112" t="s">
        <v>860</v>
      </c>
      <c r="C560" s="114"/>
      <c r="D560" s="114"/>
      <c r="E560" s="600"/>
      <c r="F560" s="115">
        <f>F325</f>
        <v>0</v>
      </c>
    </row>
    <row r="561" spans="1:6" ht="12.75">
      <c r="A561" s="589"/>
      <c r="B561" s="112"/>
      <c r="C561" s="96"/>
      <c r="D561" s="98"/>
      <c r="E561" s="590"/>
      <c r="F561" s="98"/>
    </row>
    <row r="562" spans="1:6" ht="13.5" thickBot="1">
      <c r="A562" s="587" t="s">
        <v>963</v>
      </c>
      <c r="B562" s="112" t="s">
        <v>861</v>
      </c>
      <c r="C562" s="114"/>
      <c r="D562" s="114"/>
      <c r="E562" s="600"/>
      <c r="F562" s="115">
        <f>F333</f>
        <v>0</v>
      </c>
    </row>
    <row r="563" spans="1:6" ht="12.75">
      <c r="A563" s="589"/>
      <c r="B563" s="89"/>
      <c r="C563" s="24"/>
      <c r="D563" s="33"/>
      <c r="E563" s="93"/>
      <c r="F563" s="98"/>
    </row>
    <row r="564" spans="1:6" ht="13.5" thickBot="1">
      <c r="A564" s="587" t="s">
        <v>966</v>
      </c>
      <c r="B564" s="89" t="s">
        <v>954</v>
      </c>
      <c r="C564" s="114"/>
      <c r="D564" s="114"/>
      <c r="E564" s="600"/>
      <c r="F564" s="115">
        <f>F365</f>
        <v>0</v>
      </c>
    </row>
    <row r="565" spans="1:6" ht="12.75">
      <c r="A565" s="589"/>
      <c r="B565" s="112"/>
      <c r="C565" s="96"/>
      <c r="D565" s="98"/>
      <c r="E565" s="590"/>
      <c r="F565" s="98"/>
    </row>
    <row r="566" spans="1:6" ht="13.5" thickBot="1">
      <c r="A566" s="587" t="s">
        <v>968</v>
      </c>
      <c r="B566" s="112" t="s">
        <v>862</v>
      </c>
      <c r="C566" s="114"/>
      <c r="D566" s="114"/>
      <c r="E566" s="600"/>
      <c r="F566" s="115">
        <f>F445</f>
        <v>0</v>
      </c>
    </row>
    <row r="567" spans="1:6" ht="12.75">
      <c r="A567" s="587"/>
      <c r="B567" s="112"/>
      <c r="C567" s="89"/>
      <c r="D567" s="89"/>
      <c r="E567" s="93"/>
      <c r="F567" s="33"/>
    </row>
    <row r="568" spans="1:6" ht="13.5" thickBot="1">
      <c r="A568" s="587" t="s">
        <v>828</v>
      </c>
      <c r="B568" s="112" t="s">
        <v>829</v>
      </c>
      <c r="C568" s="114"/>
      <c r="D568" s="114"/>
      <c r="E568" s="600"/>
      <c r="F568" s="115">
        <f>F509</f>
        <v>0</v>
      </c>
    </row>
    <row r="569" spans="1:6" ht="12.75">
      <c r="A569" s="587"/>
      <c r="B569" s="112"/>
      <c r="C569" s="89"/>
      <c r="D569" s="89"/>
      <c r="E569" s="93"/>
      <c r="F569" s="33"/>
    </row>
    <row r="570" spans="1:6" ht="12.75">
      <c r="A570" s="587"/>
      <c r="B570" s="112"/>
      <c r="C570" s="89"/>
      <c r="D570" s="89"/>
      <c r="E570" s="93"/>
      <c r="F570" s="33"/>
    </row>
    <row r="571" spans="1:6" ht="12.75">
      <c r="A571" s="587"/>
      <c r="B571" s="112"/>
      <c r="C571" s="89"/>
      <c r="D571" s="89"/>
      <c r="E571" s="93"/>
      <c r="F571" s="33"/>
    </row>
    <row r="572" spans="1:6" ht="12.75">
      <c r="A572" s="587"/>
      <c r="B572" s="112"/>
      <c r="C572" s="96"/>
      <c r="D572" s="98"/>
      <c r="E572" s="590"/>
      <c r="F572" s="98"/>
    </row>
    <row r="573" spans="1:6" ht="13.5" thickBot="1">
      <c r="A573" s="589"/>
      <c r="B573" s="112"/>
      <c r="C573" s="96"/>
      <c r="D573" s="98"/>
      <c r="E573" s="590"/>
      <c r="F573" s="98"/>
    </row>
    <row r="574" spans="1:6" ht="13.5" thickBot="1">
      <c r="A574" s="589"/>
      <c r="B574" s="118" t="s">
        <v>863</v>
      </c>
      <c r="C574" s="119"/>
      <c r="D574" s="120"/>
      <c r="E574" s="601"/>
      <c r="F574" s="121">
        <f>SUM(F544:F573)</f>
        <v>0</v>
      </c>
    </row>
    <row r="575" spans="1:6" ht="12.75">
      <c r="A575" s="589"/>
      <c r="B575" s="588"/>
      <c r="C575" s="589"/>
      <c r="D575" s="590"/>
      <c r="E575" s="590"/>
      <c r="F575" s="93"/>
    </row>
    <row r="576" spans="1:6" ht="12.75">
      <c r="A576" s="78"/>
      <c r="B576" s="598"/>
      <c r="C576" s="78"/>
      <c r="D576" s="78"/>
      <c r="E576" s="599"/>
      <c r="F576" s="78"/>
    </row>
    <row r="577" ht="12.75"/>
    <row r="578" ht="12.75"/>
    <row r="579" spans="1:7" ht="15">
      <c r="A579" s="602" t="s">
        <v>1266</v>
      </c>
      <c r="B579" s="603"/>
      <c r="C579" s="604"/>
      <c r="D579" s="604"/>
      <c r="E579" s="605"/>
      <c r="F579" s="605"/>
      <c r="G579" s="414"/>
    </row>
    <row r="580" spans="1:7" ht="15">
      <c r="A580" s="602" t="s">
        <v>1267</v>
      </c>
      <c r="B580" s="603"/>
      <c r="C580" s="604"/>
      <c r="D580" s="604"/>
      <c r="E580" s="605"/>
      <c r="F580" s="605"/>
      <c r="G580" s="414"/>
    </row>
    <row r="581" spans="1:7" ht="15">
      <c r="A581" s="602" t="s">
        <v>1268</v>
      </c>
      <c r="B581" s="603"/>
      <c r="C581" s="604"/>
      <c r="D581" s="604"/>
      <c r="E581" s="605"/>
      <c r="F581" s="605"/>
      <c r="G581" s="414"/>
    </row>
    <row r="582" spans="1:7" s="27" customFormat="1" ht="12.75">
      <c r="A582" s="606"/>
      <c r="B582" s="607"/>
      <c r="C582" s="608"/>
      <c r="D582" s="608"/>
      <c r="E582" s="609"/>
      <c r="F582" s="609"/>
      <c r="G582" s="415"/>
    </row>
    <row r="583" spans="1:7" s="27" customFormat="1" ht="12.75">
      <c r="A583" s="610"/>
      <c r="B583" s="611"/>
      <c r="C583" s="612"/>
      <c r="D583" s="612"/>
      <c r="E583" s="613"/>
      <c r="F583" s="613"/>
      <c r="G583" s="413"/>
    </row>
    <row r="584" spans="1:7" s="27" customFormat="1" ht="12.75">
      <c r="A584" s="614"/>
      <c r="B584" s="615" t="s">
        <v>334</v>
      </c>
      <c r="C584" s="613"/>
      <c r="D584" s="613"/>
      <c r="E584" s="613"/>
      <c r="F584" s="613"/>
      <c r="G584" s="416"/>
    </row>
    <row r="585" spans="1:7" s="27" customFormat="1" ht="323.25" customHeight="1">
      <c r="A585" s="614"/>
      <c r="B585" s="580" t="s">
        <v>316</v>
      </c>
      <c r="C585" s="756"/>
      <c r="D585" s="756"/>
      <c r="E585" s="756"/>
      <c r="F585" s="756"/>
      <c r="G585" s="416"/>
    </row>
    <row r="586" spans="1:7" s="27" customFormat="1" ht="234.75" customHeight="1">
      <c r="A586" s="614"/>
      <c r="B586" s="580" t="s">
        <v>313</v>
      </c>
      <c r="C586" s="756"/>
      <c r="D586" s="756"/>
      <c r="E586" s="756"/>
      <c r="F586" s="756"/>
      <c r="G586" s="416"/>
    </row>
    <row r="587" spans="1:7" s="27" customFormat="1" ht="12.75">
      <c r="A587" s="614"/>
      <c r="B587" s="580" t="s">
        <v>314</v>
      </c>
      <c r="C587" s="756"/>
      <c r="D587" s="756"/>
      <c r="E587" s="756"/>
      <c r="F587" s="756"/>
      <c r="G587" s="416"/>
    </row>
    <row r="588" spans="1:7" s="27" customFormat="1" ht="261" customHeight="1">
      <c r="A588" s="614"/>
      <c r="B588" s="580" t="s">
        <v>315</v>
      </c>
      <c r="C588" s="756"/>
      <c r="D588" s="756"/>
      <c r="E588" s="756"/>
      <c r="F588" s="756"/>
      <c r="G588" s="416"/>
    </row>
    <row r="589" spans="1:7" s="27" customFormat="1" ht="336" customHeight="1">
      <c r="A589" s="614"/>
      <c r="B589" s="580" t="s">
        <v>312</v>
      </c>
      <c r="C589" s="756"/>
      <c r="D589" s="756"/>
      <c r="E589" s="756"/>
      <c r="F589" s="756"/>
      <c r="G589" s="416"/>
    </row>
    <row r="590" spans="1:7" s="27" customFormat="1" ht="12.75">
      <c r="A590" s="614"/>
      <c r="B590" s="580" t="s">
        <v>87</v>
      </c>
      <c r="C590" s="756"/>
      <c r="D590" s="756"/>
      <c r="E590" s="756"/>
      <c r="F590" s="756"/>
      <c r="G590" s="416"/>
    </row>
    <row r="591" spans="1:7" s="27" customFormat="1" ht="15" customHeight="1">
      <c r="A591" s="614"/>
      <c r="B591" s="580" t="s">
        <v>88</v>
      </c>
      <c r="C591" s="756"/>
      <c r="D591" s="756"/>
      <c r="E591" s="756"/>
      <c r="F591" s="756"/>
      <c r="G591" s="416"/>
    </row>
    <row r="592" spans="1:7" s="27" customFormat="1" ht="12.75">
      <c r="A592" s="614"/>
      <c r="B592" s="580" t="s">
        <v>89</v>
      </c>
      <c r="C592" s="756"/>
      <c r="D592" s="756"/>
      <c r="E592" s="756"/>
      <c r="F592" s="756"/>
      <c r="G592" s="416"/>
    </row>
    <row r="593" spans="1:7" s="27" customFormat="1" ht="15" customHeight="1">
      <c r="A593" s="614"/>
      <c r="B593" s="757" t="s">
        <v>90</v>
      </c>
      <c r="C593" s="511"/>
      <c r="D593" s="511"/>
      <c r="E593" s="511"/>
      <c r="F593" s="511"/>
      <c r="G593" s="416"/>
    </row>
    <row r="594" spans="1:7" s="27" customFormat="1" ht="15" customHeight="1">
      <c r="A594" s="614"/>
      <c r="B594" s="757" t="s">
        <v>91</v>
      </c>
      <c r="C594" s="511"/>
      <c r="D594" s="511"/>
      <c r="E594" s="511"/>
      <c r="F594" s="511"/>
      <c r="G594" s="416"/>
    </row>
    <row r="595" spans="1:7" s="27" customFormat="1" ht="25.5">
      <c r="A595" s="614"/>
      <c r="B595" s="757" t="s">
        <v>92</v>
      </c>
      <c r="C595" s="511"/>
      <c r="D595" s="511"/>
      <c r="E595" s="511"/>
      <c r="F595" s="511"/>
      <c r="G595" s="416"/>
    </row>
    <row r="596" spans="1:7" s="27" customFormat="1" ht="12.75" customHeight="1">
      <c r="A596" s="614"/>
      <c r="B596" s="757" t="s">
        <v>93</v>
      </c>
      <c r="C596" s="511"/>
      <c r="D596" s="511"/>
      <c r="E596" s="511"/>
      <c r="F596" s="511"/>
      <c r="G596" s="416"/>
    </row>
    <row r="597" spans="1:7" s="27" customFormat="1" ht="25.5">
      <c r="A597" s="614"/>
      <c r="B597" s="757" t="s">
        <v>94</v>
      </c>
      <c r="C597" s="511"/>
      <c r="D597" s="511"/>
      <c r="E597" s="511"/>
      <c r="F597" s="511"/>
      <c r="G597" s="416"/>
    </row>
    <row r="598" spans="1:7" s="27" customFormat="1" ht="25.5">
      <c r="A598" s="614"/>
      <c r="B598" s="757" t="s">
        <v>95</v>
      </c>
      <c r="C598" s="511"/>
      <c r="D598" s="511"/>
      <c r="E598" s="511"/>
      <c r="F598" s="511"/>
      <c r="G598" s="416"/>
    </row>
    <row r="599" spans="1:7" s="27" customFormat="1" ht="25.5">
      <c r="A599" s="614"/>
      <c r="B599" s="757" t="s">
        <v>96</v>
      </c>
      <c r="C599" s="511"/>
      <c r="D599" s="511"/>
      <c r="E599" s="511"/>
      <c r="F599" s="511"/>
      <c r="G599" s="416"/>
    </row>
    <row r="600" spans="1:7" s="27" customFormat="1" ht="25.5">
      <c r="A600" s="614"/>
      <c r="B600" s="757" t="s">
        <v>97</v>
      </c>
      <c r="C600" s="511"/>
      <c r="D600" s="511"/>
      <c r="E600" s="511"/>
      <c r="F600" s="511"/>
      <c r="G600" s="416"/>
    </row>
    <row r="601" spans="1:7" s="27" customFormat="1" ht="25.5">
      <c r="A601" s="614"/>
      <c r="B601" s="757" t="s">
        <v>98</v>
      </c>
      <c r="C601" s="511"/>
      <c r="D601" s="511"/>
      <c r="E601" s="511"/>
      <c r="F601" s="511"/>
      <c r="G601" s="416"/>
    </row>
    <row r="602" spans="1:7" s="27" customFormat="1" ht="25.5">
      <c r="A602" s="614"/>
      <c r="B602" s="757" t="s">
        <v>99</v>
      </c>
      <c r="C602" s="511"/>
      <c r="D602" s="511"/>
      <c r="E602" s="511"/>
      <c r="F602" s="511"/>
      <c r="G602" s="416"/>
    </row>
    <row r="603" spans="1:7" s="27" customFormat="1" ht="12.75">
      <c r="A603" s="614"/>
      <c r="B603" s="757"/>
      <c r="C603" s="511"/>
      <c r="D603" s="511"/>
      <c r="E603" s="511"/>
      <c r="F603" s="511"/>
      <c r="G603" s="416"/>
    </row>
    <row r="604" spans="1:7" s="27" customFormat="1" ht="12.75">
      <c r="A604" s="614"/>
      <c r="B604" s="757" t="s">
        <v>100</v>
      </c>
      <c r="C604" s="511"/>
      <c r="D604" s="511"/>
      <c r="E604" s="511"/>
      <c r="F604" s="511"/>
      <c r="G604" s="416"/>
    </row>
    <row r="605" spans="1:7" s="27" customFormat="1" ht="25.5">
      <c r="A605" s="614"/>
      <c r="B605" s="512" t="s">
        <v>89</v>
      </c>
      <c r="C605" s="511"/>
      <c r="D605" s="511"/>
      <c r="E605" s="511"/>
      <c r="F605" s="511"/>
      <c r="G605" s="416"/>
    </row>
    <row r="606" spans="1:7" s="27" customFormat="1" ht="12.75">
      <c r="A606" s="614"/>
      <c r="B606" s="757" t="s">
        <v>101</v>
      </c>
      <c r="C606" s="511"/>
      <c r="D606" s="511"/>
      <c r="E606" s="511"/>
      <c r="F606" s="511"/>
      <c r="G606" s="416"/>
    </row>
    <row r="607" spans="1:7" s="27" customFormat="1" ht="25.5">
      <c r="A607" s="614"/>
      <c r="B607" s="757" t="s">
        <v>102</v>
      </c>
      <c r="C607" s="511"/>
      <c r="D607" s="511"/>
      <c r="E607" s="511"/>
      <c r="F607" s="511"/>
      <c r="G607" s="416"/>
    </row>
    <row r="608" spans="1:7" s="27" customFormat="1" ht="12.75">
      <c r="A608" s="614"/>
      <c r="B608" s="757" t="s">
        <v>103</v>
      </c>
      <c r="C608" s="511"/>
      <c r="D608" s="511"/>
      <c r="E608" s="511"/>
      <c r="F608" s="511"/>
      <c r="G608" s="416"/>
    </row>
    <row r="609" spans="1:7" s="26" customFormat="1" ht="12.75">
      <c r="A609" s="616"/>
      <c r="B609" s="757" t="s">
        <v>104</v>
      </c>
      <c r="C609" s="96"/>
      <c r="D609" s="96"/>
      <c r="E609" s="96"/>
      <c r="F609" s="96"/>
      <c r="G609" s="416"/>
    </row>
    <row r="610" spans="1:7" s="27" customFormat="1" ht="15">
      <c r="A610" s="616"/>
      <c r="B610" s="617"/>
      <c r="C610" s="589"/>
      <c r="D610" s="589"/>
      <c r="E610" s="589"/>
      <c r="F610" s="589"/>
      <c r="G610" s="416"/>
    </row>
    <row r="611" spans="1:7" s="27" customFormat="1" ht="15">
      <c r="A611" s="616"/>
      <c r="B611" s="617"/>
      <c r="C611" s="589"/>
      <c r="D611" s="589"/>
      <c r="E611" s="589"/>
      <c r="F611" s="589"/>
      <c r="G611" s="416"/>
    </row>
    <row r="612" spans="1:7" s="27" customFormat="1" ht="60">
      <c r="A612" s="417" t="s">
        <v>1269</v>
      </c>
      <c r="B612" s="418" t="s">
        <v>105</v>
      </c>
      <c r="C612" s="469"/>
      <c r="D612" s="470"/>
      <c r="E612" s="618"/>
      <c r="F612" s="471"/>
      <c r="G612" s="419"/>
    </row>
    <row r="613" spans="1:7" s="27" customFormat="1" ht="12.75">
      <c r="A613" s="513"/>
      <c r="B613" s="514"/>
      <c r="C613" s="478"/>
      <c r="D613" s="94"/>
      <c r="E613" s="586"/>
      <c r="F613" s="94"/>
      <c r="G613" s="416"/>
    </row>
    <row r="614" spans="1:7" s="27" customFormat="1" ht="12.75">
      <c r="A614" s="407"/>
      <c r="B614" s="515" t="s">
        <v>1270</v>
      </c>
      <c r="C614" s="409"/>
      <c r="D614" s="409"/>
      <c r="E614" s="620"/>
      <c r="F614" s="410"/>
      <c r="G614" s="421"/>
    </row>
    <row r="615" spans="1:7" s="27" customFormat="1" ht="89.25">
      <c r="A615" s="407"/>
      <c r="B615" s="516" t="s">
        <v>1271</v>
      </c>
      <c r="C615" s="409"/>
      <c r="D615" s="409"/>
      <c r="E615" s="620"/>
      <c r="F615" s="410"/>
      <c r="G615" s="421"/>
    </row>
    <row r="616" spans="1:7" s="27" customFormat="1" ht="12.75">
      <c r="A616" s="407"/>
      <c r="B616" s="515"/>
      <c r="C616" s="409"/>
      <c r="D616" s="409"/>
      <c r="E616" s="620"/>
      <c r="F616" s="410"/>
      <c r="G616" s="421"/>
    </row>
    <row r="617" spans="1:7" s="27" customFormat="1" ht="114.75">
      <c r="A617" s="423" t="s">
        <v>1269</v>
      </c>
      <c r="B617" s="424" t="s">
        <v>106</v>
      </c>
      <c r="C617" s="474"/>
      <c r="D617" s="474"/>
      <c r="E617" s="620"/>
      <c r="F617" s="410"/>
      <c r="G617" s="422"/>
    </row>
    <row r="618" spans="1:7" s="27" customFormat="1" ht="38.25">
      <c r="A618" s="407" t="s">
        <v>1891</v>
      </c>
      <c r="B618" s="408" t="s">
        <v>107</v>
      </c>
      <c r="C618" s="486" t="s">
        <v>886</v>
      </c>
      <c r="D618" s="409">
        <v>2</v>
      </c>
      <c r="E618" s="620"/>
      <c r="F618" s="561">
        <f>D618*E618</f>
        <v>0</v>
      </c>
      <c r="G618" s="422"/>
    </row>
    <row r="619" spans="1:7" s="27" customFormat="1" ht="38.25">
      <c r="A619" s="407" t="s">
        <v>1891</v>
      </c>
      <c r="B619" s="517" t="s">
        <v>108</v>
      </c>
      <c r="C619" s="472" t="s">
        <v>886</v>
      </c>
      <c r="D619" s="473">
        <v>2</v>
      </c>
      <c r="E619" s="620"/>
      <c r="F619" s="561">
        <f>D619*E619</f>
        <v>0</v>
      </c>
      <c r="G619" s="422"/>
    </row>
    <row r="620" spans="1:7" s="27" customFormat="1" ht="12.75">
      <c r="A620" s="407"/>
      <c r="B620" s="442" t="s">
        <v>49</v>
      </c>
      <c r="C620" s="488" t="s">
        <v>1272</v>
      </c>
      <c r="D620" s="489">
        <v>1</v>
      </c>
      <c r="E620" s="620"/>
      <c r="F620" s="546">
        <f>SUM(F618:F619)</f>
        <v>0</v>
      </c>
      <c r="G620" s="421"/>
    </row>
    <row r="621" spans="1:7" s="27" customFormat="1" ht="12.75">
      <c r="A621" s="407"/>
      <c r="B621" s="442"/>
      <c r="C621" s="488"/>
      <c r="D621" s="489"/>
      <c r="E621" s="620"/>
      <c r="F621" s="410"/>
      <c r="G621" s="421"/>
    </row>
    <row r="622" spans="1:7" s="27" customFormat="1" ht="140.25">
      <c r="A622" s="423" t="s">
        <v>1273</v>
      </c>
      <c r="B622" s="424" t="s">
        <v>109</v>
      </c>
      <c r="C622" s="411"/>
      <c r="D622" s="411"/>
      <c r="E622" s="620"/>
      <c r="F622" s="410"/>
      <c r="G622" s="421"/>
    </row>
    <row r="623" spans="1:7" s="26" customFormat="1" ht="38.25">
      <c r="A623" s="423"/>
      <c r="B623" s="424" t="s">
        <v>110</v>
      </c>
      <c r="C623" s="474" t="s">
        <v>886</v>
      </c>
      <c r="D623" s="474">
        <v>1</v>
      </c>
      <c r="E623" s="620"/>
      <c r="F623" s="410">
        <f>D623*E623</f>
        <v>0</v>
      </c>
      <c r="G623" s="421"/>
    </row>
    <row r="624" spans="1:7" s="27" customFormat="1" ht="12.75">
      <c r="A624" s="407"/>
      <c r="B624" s="515"/>
      <c r="C624" s="480"/>
      <c r="D624" s="409"/>
      <c r="E624" s="620"/>
      <c r="F624" s="410"/>
      <c r="G624" s="421"/>
    </row>
    <row r="625" spans="1:7" s="27" customFormat="1" ht="127.5">
      <c r="A625" s="423" t="s">
        <v>1274</v>
      </c>
      <c r="B625" s="424" t="s">
        <v>111</v>
      </c>
      <c r="C625" s="474" t="s">
        <v>886</v>
      </c>
      <c r="D625" s="474">
        <v>1</v>
      </c>
      <c r="E625" s="620"/>
      <c r="F625" s="410">
        <f>D625*E625</f>
        <v>0</v>
      </c>
      <c r="G625" s="421"/>
    </row>
    <row r="626" spans="1:7" s="26" customFormat="1" ht="12.75">
      <c r="A626" s="407"/>
      <c r="B626" s="515"/>
      <c r="C626" s="480"/>
      <c r="D626" s="409"/>
      <c r="E626" s="620"/>
      <c r="F626" s="410"/>
      <c r="G626" s="421"/>
    </row>
    <row r="627" spans="1:7" s="27" customFormat="1" ht="38.25">
      <c r="A627" s="423" t="s">
        <v>1275</v>
      </c>
      <c r="B627" s="424" t="s">
        <v>112</v>
      </c>
      <c r="C627" s="474"/>
      <c r="D627" s="474"/>
      <c r="E627" s="620"/>
      <c r="F627" s="410"/>
      <c r="G627" s="421"/>
    </row>
    <row r="628" spans="1:7" s="27" customFormat="1" ht="12.75">
      <c r="A628" s="407" t="s">
        <v>1891</v>
      </c>
      <c r="B628" s="408" t="s">
        <v>1782</v>
      </c>
      <c r="C628" s="495" t="s">
        <v>1059</v>
      </c>
      <c r="D628" s="475">
        <v>200</v>
      </c>
      <c r="E628" s="620"/>
      <c r="F628" s="561">
        <f>D628*E628</f>
        <v>0</v>
      </c>
      <c r="G628" s="421"/>
    </row>
    <row r="629" spans="1:7" s="27" customFormat="1" ht="25.5">
      <c r="A629" s="407" t="s">
        <v>1891</v>
      </c>
      <c r="B629" s="518" t="s">
        <v>113</v>
      </c>
      <c r="C629" s="519" t="s">
        <v>1059</v>
      </c>
      <c r="D629" s="487">
        <v>800</v>
      </c>
      <c r="E629" s="620"/>
      <c r="F629" s="561">
        <f>D629*E629</f>
        <v>0</v>
      </c>
      <c r="G629" s="421"/>
    </row>
    <row r="630" spans="1:7" s="27" customFormat="1" ht="12.75">
      <c r="A630" s="407"/>
      <c r="B630" s="442" t="s">
        <v>1779</v>
      </c>
      <c r="C630" s="488" t="s">
        <v>1272</v>
      </c>
      <c r="D630" s="489">
        <v>1</v>
      </c>
      <c r="E630" s="620"/>
      <c r="F630" s="546">
        <f>SUM(F628:F629)</f>
        <v>0</v>
      </c>
      <c r="G630" s="421"/>
    </row>
    <row r="631" spans="1:7" s="27" customFormat="1" ht="12.75">
      <c r="A631" s="407"/>
      <c r="B631" s="515"/>
      <c r="C631" s="480"/>
      <c r="D631" s="409"/>
      <c r="E631" s="620"/>
      <c r="F631" s="410"/>
      <c r="G631" s="421"/>
    </row>
    <row r="632" spans="1:7" s="27" customFormat="1" ht="63.75">
      <c r="A632" s="423" t="s">
        <v>1276</v>
      </c>
      <c r="B632" s="520" t="s">
        <v>114</v>
      </c>
      <c r="C632" s="474"/>
      <c r="D632" s="474"/>
      <c r="E632" s="620"/>
      <c r="F632" s="410"/>
      <c r="G632" s="421"/>
    </row>
    <row r="633" spans="1:7" s="27" customFormat="1" ht="12.75">
      <c r="A633" s="407" t="s">
        <v>1891</v>
      </c>
      <c r="B633" s="520" t="s">
        <v>115</v>
      </c>
      <c r="C633" s="474" t="s">
        <v>886</v>
      </c>
      <c r="D633" s="474">
        <v>95</v>
      </c>
      <c r="E633" s="620"/>
      <c r="F633" s="561">
        <f>D633*E633</f>
        <v>0</v>
      </c>
      <c r="G633" s="421"/>
    </row>
    <row r="634" spans="1:7" s="27" customFormat="1" ht="12.75">
      <c r="A634" s="407" t="s">
        <v>1891</v>
      </c>
      <c r="B634" s="520" t="s">
        <v>116</v>
      </c>
      <c r="C634" s="474" t="s">
        <v>886</v>
      </c>
      <c r="D634" s="474">
        <v>6</v>
      </c>
      <c r="E634" s="620"/>
      <c r="F634" s="561">
        <f>D634*E634</f>
        <v>0</v>
      </c>
      <c r="G634" s="421"/>
    </row>
    <row r="635" spans="1:7" s="27" customFormat="1" ht="12.75">
      <c r="A635" s="407" t="s">
        <v>1891</v>
      </c>
      <c r="B635" s="520" t="s">
        <v>117</v>
      </c>
      <c r="C635" s="474" t="s">
        <v>886</v>
      </c>
      <c r="D635" s="474">
        <v>1</v>
      </c>
      <c r="E635" s="620"/>
      <c r="F635" s="561">
        <f>D635*E635</f>
        <v>0</v>
      </c>
      <c r="G635" s="421"/>
    </row>
    <row r="636" spans="1:7" s="27" customFormat="1" ht="12.75">
      <c r="A636" s="407" t="s">
        <v>1891</v>
      </c>
      <c r="B636" s="521" t="s">
        <v>118</v>
      </c>
      <c r="C636" s="522" t="s">
        <v>886</v>
      </c>
      <c r="D636" s="522">
        <v>8</v>
      </c>
      <c r="E636" s="620"/>
      <c r="F636" s="561">
        <f>D636*E636</f>
        <v>0</v>
      </c>
      <c r="G636" s="421"/>
    </row>
    <row r="637" spans="1:7" s="27" customFormat="1" ht="12.75">
      <c r="A637" s="407"/>
      <c r="B637" s="442" t="s">
        <v>1037</v>
      </c>
      <c r="C637" s="488" t="s">
        <v>1272</v>
      </c>
      <c r="D637" s="489">
        <v>1</v>
      </c>
      <c r="E637" s="620"/>
      <c r="F637" s="546">
        <f>SUM(F633:F636)</f>
        <v>0</v>
      </c>
      <c r="G637" s="421"/>
    </row>
    <row r="638" spans="1:7" s="27" customFormat="1" ht="12.75">
      <c r="A638" s="407"/>
      <c r="B638" s="515"/>
      <c r="C638" s="480"/>
      <c r="D638" s="409"/>
      <c r="E638" s="620"/>
      <c r="F638" s="410"/>
      <c r="G638" s="421"/>
    </row>
    <row r="639" spans="1:7" s="27" customFormat="1" ht="51">
      <c r="A639" s="423" t="s">
        <v>1277</v>
      </c>
      <c r="B639" s="424" t="s">
        <v>1279</v>
      </c>
      <c r="C639" s="474" t="s">
        <v>1059</v>
      </c>
      <c r="D639" s="474">
        <v>950</v>
      </c>
      <c r="E639" s="620"/>
      <c r="F639" s="410">
        <v>0</v>
      </c>
      <c r="G639" s="421"/>
    </row>
    <row r="640" spans="1:7" s="27" customFormat="1" ht="12.75">
      <c r="A640" s="407"/>
      <c r="B640" s="515"/>
      <c r="C640" s="480"/>
      <c r="D640" s="409"/>
      <c r="E640" s="620"/>
      <c r="F640" s="410"/>
      <c r="G640" s="421"/>
    </row>
    <row r="641" spans="1:7" s="27" customFormat="1" ht="38.25">
      <c r="A641" s="407" t="s">
        <v>1278</v>
      </c>
      <c r="B641" s="408" t="s">
        <v>1281</v>
      </c>
      <c r="C641" s="474"/>
      <c r="D641" s="409"/>
      <c r="E641" s="620"/>
      <c r="F641" s="410"/>
      <c r="G641" s="421"/>
    </row>
    <row r="642" spans="1:7" s="27" customFormat="1" ht="25.5">
      <c r="A642" s="407" t="s">
        <v>1891</v>
      </c>
      <c r="B642" s="436" t="s">
        <v>120</v>
      </c>
      <c r="C642" s="493" t="s">
        <v>1059</v>
      </c>
      <c r="D642" s="475">
        <v>2500</v>
      </c>
      <c r="E642" s="620"/>
      <c r="F642" s="561">
        <f>D642*E642</f>
        <v>0</v>
      </c>
      <c r="G642" s="421"/>
    </row>
    <row r="643" spans="1:7" s="27" customFormat="1" ht="25.5">
      <c r="A643" s="407" t="s">
        <v>1891</v>
      </c>
      <c r="B643" s="441" t="s">
        <v>121</v>
      </c>
      <c r="C643" s="505" t="s">
        <v>1059</v>
      </c>
      <c r="D643" s="476">
        <v>400</v>
      </c>
      <c r="E643" s="620"/>
      <c r="F643" s="561">
        <f>D643*E643</f>
        <v>0</v>
      </c>
      <c r="G643" s="421"/>
    </row>
    <row r="644" spans="1:7" s="27" customFormat="1" ht="12.75">
      <c r="A644" s="407"/>
      <c r="B644" s="442" t="s">
        <v>50</v>
      </c>
      <c r="C644" s="488" t="s">
        <v>1272</v>
      </c>
      <c r="D644" s="489">
        <v>1</v>
      </c>
      <c r="E644" s="620"/>
      <c r="F644" s="546">
        <f>SUM(F642:F643)</f>
        <v>0</v>
      </c>
      <c r="G644" s="421"/>
    </row>
    <row r="645" spans="1:7" s="27" customFormat="1" ht="12.75">
      <c r="A645" s="407"/>
      <c r="B645" s="424"/>
      <c r="C645" s="409"/>
      <c r="D645" s="409"/>
      <c r="E645" s="620"/>
      <c r="F645" s="410"/>
      <c r="G645" s="421"/>
    </row>
    <row r="646" spans="1:7" s="27" customFormat="1" ht="38.25">
      <c r="A646" s="407" t="s">
        <v>1280</v>
      </c>
      <c r="B646" s="424" t="s">
        <v>1873</v>
      </c>
      <c r="C646" s="474"/>
      <c r="D646" s="409"/>
      <c r="E646" s="620"/>
      <c r="F646" s="410"/>
      <c r="G646" s="421"/>
    </row>
    <row r="647" spans="1:7" s="27" customFormat="1" ht="12.75">
      <c r="A647" s="407" t="s">
        <v>1891</v>
      </c>
      <c r="B647" s="436" t="s">
        <v>123</v>
      </c>
      <c r="C647" s="493" t="s">
        <v>886</v>
      </c>
      <c r="D647" s="475">
        <v>200</v>
      </c>
      <c r="E647" s="620"/>
      <c r="F647" s="561">
        <f>D647*E647</f>
        <v>0</v>
      </c>
      <c r="G647" s="421"/>
    </row>
    <row r="648" spans="1:7" s="27" customFormat="1" ht="12.75">
      <c r="A648" s="407" t="s">
        <v>1891</v>
      </c>
      <c r="B648" s="441" t="s">
        <v>124</v>
      </c>
      <c r="C648" s="505" t="s">
        <v>886</v>
      </c>
      <c r="D648" s="476">
        <v>280</v>
      </c>
      <c r="E648" s="620"/>
      <c r="F648" s="561">
        <f>D648*E648</f>
        <v>0</v>
      </c>
      <c r="G648" s="421"/>
    </row>
    <row r="649" spans="1:7" s="27" customFormat="1" ht="12.75">
      <c r="A649" s="407"/>
      <c r="B649" s="442" t="s">
        <v>122</v>
      </c>
      <c r="C649" s="488" t="s">
        <v>1272</v>
      </c>
      <c r="D649" s="489">
        <v>1</v>
      </c>
      <c r="E649" s="620"/>
      <c r="F649" s="546">
        <v>0</v>
      </c>
      <c r="G649" s="421"/>
    </row>
    <row r="650" spans="1:7" s="27" customFormat="1" ht="12.75">
      <c r="A650" s="407"/>
      <c r="B650" s="430"/>
      <c r="C650" s="409"/>
      <c r="D650" s="409"/>
      <c r="E650" s="620"/>
      <c r="F650" s="410"/>
      <c r="G650" s="421"/>
    </row>
    <row r="651" spans="1:7" s="27" customFormat="1" ht="76.5">
      <c r="A651" s="407" t="s">
        <v>1282</v>
      </c>
      <c r="B651" s="430" t="s">
        <v>125</v>
      </c>
      <c r="C651" s="474" t="s">
        <v>1588</v>
      </c>
      <c r="D651" s="409">
        <v>1</v>
      </c>
      <c r="E651" s="620"/>
      <c r="F651" s="410">
        <f>D651*E651</f>
        <v>0</v>
      </c>
      <c r="G651" s="421"/>
    </row>
    <row r="652" spans="1:7" s="27" customFormat="1" ht="12.75">
      <c r="A652" s="407"/>
      <c r="B652" s="430"/>
      <c r="C652" s="409"/>
      <c r="D652" s="409"/>
      <c r="E652" s="620"/>
      <c r="F652" s="410"/>
      <c r="G652" s="421"/>
    </row>
    <row r="653" spans="1:7" s="27" customFormat="1" ht="60">
      <c r="A653" s="417" t="s">
        <v>1269</v>
      </c>
      <c r="B653" s="418" t="s">
        <v>126</v>
      </c>
      <c r="C653" s="470"/>
      <c r="D653" s="471"/>
      <c r="E653" s="618"/>
      <c r="F653" s="477">
        <f>F651+F649+F644+F639+F637+F630+F625+F623+F620</f>
        <v>0</v>
      </c>
      <c r="G653" s="420"/>
    </row>
    <row r="654" spans="1:7" s="27" customFormat="1" ht="12.75">
      <c r="A654" s="425"/>
      <c r="B654" s="426"/>
      <c r="C654" s="478"/>
      <c r="D654" s="479"/>
      <c r="E654" s="629"/>
      <c r="F654" s="94"/>
      <c r="G654" s="421"/>
    </row>
    <row r="655" spans="1:7" s="27" customFormat="1" ht="12.75">
      <c r="A655" s="513"/>
      <c r="B655" s="523"/>
      <c r="C655" s="478"/>
      <c r="D655" s="479"/>
      <c r="E655" s="629"/>
      <c r="F655" s="94"/>
      <c r="G655" s="421"/>
    </row>
    <row r="656" spans="1:7" s="27" customFormat="1" ht="45">
      <c r="A656" s="417" t="s">
        <v>1273</v>
      </c>
      <c r="B656" s="418" t="s">
        <v>1879</v>
      </c>
      <c r="C656" s="470"/>
      <c r="D656" s="471"/>
      <c r="E656" s="618"/>
      <c r="F656" s="477"/>
      <c r="G656" s="420"/>
    </row>
    <row r="657" spans="1:7" s="27" customFormat="1" ht="12.75">
      <c r="A657" s="425"/>
      <c r="B657" s="426"/>
      <c r="C657" s="478"/>
      <c r="D657" s="479"/>
      <c r="E657" s="629"/>
      <c r="F657" s="94"/>
      <c r="G657" s="421"/>
    </row>
    <row r="658" spans="1:7" s="27" customFormat="1" ht="12.75">
      <c r="A658" s="427"/>
      <c r="B658" s="428" t="s">
        <v>1270</v>
      </c>
      <c r="C658" s="480"/>
      <c r="D658" s="481"/>
      <c r="E658" s="630"/>
      <c r="F658" s="410"/>
      <c r="G658" s="421"/>
    </row>
    <row r="659" spans="1:7" s="27" customFormat="1" ht="51">
      <c r="A659" s="427"/>
      <c r="B659" s="428" t="s">
        <v>1880</v>
      </c>
      <c r="C659" s="480"/>
      <c r="D659" s="481"/>
      <c r="E659" s="630"/>
      <c r="F659" s="410"/>
      <c r="G659" s="421"/>
    </row>
    <row r="660" spans="1:7" s="27" customFormat="1" ht="12.75">
      <c r="A660" s="427"/>
      <c r="B660" s="429"/>
      <c r="C660" s="480"/>
      <c r="D660" s="481"/>
      <c r="E660" s="630"/>
      <c r="F660" s="410"/>
      <c r="G660" s="421"/>
    </row>
    <row r="661" spans="1:7" s="27" customFormat="1" ht="89.25">
      <c r="A661" s="407" t="s">
        <v>1269</v>
      </c>
      <c r="B661" s="430" t="s">
        <v>1881</v>
      </c>
      <c r="C661" s="411" t="s">
        <v>1272</v>
      </c>
      <c r="D661" s="409">
        <v>1</v>
      </c>
      <c r="E661" s="630"/>
      <c r="F661" s="410">
        <f>D661*E661</f>
        <v>0</v>
      </c>
      <c r="G661" s="421"/>
    </row>
    <row r="662" spans="1:7" s="27" customFormat="1" ht="12.75">
      <c r="A662" s="407"/>
      <c r="B662" s="408"/>
      <c r="C662" s="411"/>
      <c r="D662" s="411"/>
      <c r="E662" s="630"/>
      <c r="F662" s="410"/>
      <c r="G662" s="421"/>
    </row>
    <row r="663" spans="1:7" s="27" customFormat="1" ht="51">
      <c r="A663" s="407" t="s">
        <v>1273</v>
      </c>
      <c r="B663" s="430" t="s">
        <v>1882</v>
      </c>
      <c r="C663" s="411"/>
      <c r="D663" s="411"/>
      <c r="E663" s="630"/>
      <c r="F663" s="410"/>
      <c r="G663" s="421"/>
    </row>
    <row r="664" spans="1:7" s="27" customFormat="1" ht="38.25">
      <c r="A664" s="407" t="s">
        <v>1883</v>
      </c>
      <c r="B664" s="408" t="s">
        <v>1884</v>
      </c>
      <c r="C664" s="411" t="s">
        <v>1272</v>
      </c>
      <c r="D664" s="409">
        <v>1</v>
      </c>
      <c r="E664" s="620"/>
      <c r="F664" s="410">
        <f>D664*E664</f>
        <v>0</v>
      </c>
      <c r="G664" s="421"/>
    </row>
    <row r="665" spans="1:7" s="27" customFormat="1" ht="63.75">
      <c r="A665" s="407" t="s">
        <v>1885</v>
      </c>
      <c r="B665" s="408" t="s">
        <v>1886</v>
      </c>
      <c r="C665" s="411" t="s">
        <v>1272</v>
      </c>
      <c r="D665" s="409">
        <v>2</v>
      </c>
      <c r="E665" s="630"/>
      <c r="F665" s="410">
        <f>D665*E665</f>
        <v>0</v>
      </c>
      <c r="G665" s="421"/>
    </row>
    <row r="666" spans="1:7" s="27" customFormat="1" ht="63.75">
      <c r="A666" s="407" t="s">
        <v>1887</v>
      </c>
      <c r="B666" s="408" t="s">
        <v>1888</v>
      </c>
      <c r="C666" s="411" t="s">
        <v>1272</v>
      </c>
      <c r="D666" s="409">
        <v>2</v>
      </c>
      <c r="E666" s="630"/>
      <c r="F666" s="410">
        <f>D666*E666</f>
        <v>0</v>
      </c>
      <c r="G666" s="421"/>
    </row>
    <row r="667" spans="1:7" s="27" customFormat="1" ht="51">
      <c r="A667" s="407" t="s">
        <v>1889</v>
      </c>
      <c r="B667" s="408" t="s">
        <v>1890</v>
      </c>
      <c r="C667" s="411" t="s">
        <v>1272</v>
      </c>
      <c r="D667" s="409">
        <v>1</v>
      </c>
      <c r="E667" s="630"/>
      <c r="F667" s="410">
        <f>D667*E667</f>
        <v>0</v>
      </c>
      <c r="G667" s="421"/>
    </row>
    <row r="668" spans="1:7" s="27" customFormat="1" ht="12.75">
      <c r="A668" s="427"/>
      <c r="B668" s="429"/>
      <c r="C668" s="480"/>
      <c r="D668" s="481"/>
      <c r="E668" s="630"/>
      <c r="F668" s="410"/>
      <c r="G668" s="421"/>
    </row>
    <row r="669" spans="1:7" s="27" customFormat="1" ht="25.5">
      <c r="A669" s="407" t="s">
        <v>1274</v>
      </c>
      <c r="B669" s="430" t="s">
        <v>127</v>
      </c>
      <c r="C669" s="409"/>
      <c r="D669" s="481"/>
      <c r="E669" s="630"/>
      <c r="F669" s="410"/>
      <c r="G669" s="421"/>
    </row>
    <row r="670" spans="1:7" s="27" customFormat="1" ht="204">
      <c r="A670" s="407" t="s">
        <v>1891</v>
      </c>
      <c r="B670" s="431" t="s">
        <v>128</v>
      </c>
      <c r="C670" s="486" t="s">
        <v>830</v>
      </c>
      <c r="D670" s="409">
        <v>1</v>
      </c>
      <c r="E670" s="630"/>
      <c r="F670" s="561">
        <f>D670*E670</f>
        <v>0</v>
      </c>
      <c r="G670" s="421"/>
    </row>
    <row r="671" spans="1:7" s="27" customFormat="1" ht="12.75">
      <c r="A671" s="407"/>
      <c r="B671" s="432" t="s">
        <v>1892</v>
      </c>
      <c r="C671" s="486"/>
      <c r="D671" s="409"/>
      <c r="E671" s="630"/>
      <c r="F671" s="561"/>
      <c r="G671" s="421"/>
    </row>
    <row r="672" spans="1:7" s="27" customFormat="1" ht="25.5">
      <c r="A672" s="407" t="s">
        <v>1891</v>
      </c>
      <c r="B672" s="430" t="s">
        <v>1893</v>
      </c>
      <c r="C672" s="486" t="s">
        <v>1272</v>
      </c>
      <c r="D672" s="409">
        <v>1</v>
      </c>
      <c r="E672" s="630"/>
      <c r="F672" s="561">
        <f aca="true" t="shared" si="7" ref="F672:F706">D672*E672</f>
        <v>0</v>
      </c>
      <c r="G672" s="421"/>
    </row>
    <row r="673" spans="1:7" s="27" customFormat="1" ht="51">
      <c r="A673" s="407" t="s">
        <v>1891</v>
      </c>
      <c r="B673" s="430" t="s">
        <v>1894</v>
      </c>
      <c r="C673" s="486" t="s">
        <v>1272</v>
      </c>
      <c r="D673" s="409">
        <v>1</v>
      </c>
      <c r="E673" s="630"/>
      <c r="F673" s="561">
        <f t="shared" si="7"/>
        <v>0</v>
      </c>
      <c r="G673" s="421"/>
    </row>
    <row r="674" spans="1:7" s="27" customFormat="1" ht="38.25">
      <c r="A674" s="407" t="s">
        <v>1891</v>
      </c>
      <c r="B674" s="408" t="s">
        <v>1895</v>
      </c>
      <c r="C674" s="486" t="s">
        <v>886</v>
      </c>
      <c r="D674" s="409">
        <v>1</v>
      </c>
      <c r="E674" s="630"/>
      <c r="F674" s="561">
        <f t="shared" si="7"/>
        <v>0</v>
      </c>
      <c r="G674" s="421"/>
    </row>
    <row r="675" spans="1:7" s="27" customFormat="1" ht="12.75">
      <c r="A675" s="407" t="s">
        <v>1891</v>
      </c>
      <c r="B675" s="433" t="s">
        <v>1896</v>
      </c>
      <c r="C675" s="482" t="s">
        <v>830</v>
      </c>
      <c r="D675" s="483">
        <v>11</v>
      </c>
      <c r="E675" s="630"/>
      <c r="F675" s="561">
        <f t="shared" si="7"/>
        <v>0</v>
      </c>
      <c r="G675" s="26"/>
    </row>
    <row r="676" spans="1:7" s="27" customFormat="1" ht="12.75">
      <c r="A676" s="407" t="s">
        <v>1891</v>
      </c>
      <c r="B676" s="433" t="s">
        <v>1898</v>
      </c>
      <c r="C676" s="482" t="s">
        <v>830</v>
      </c>
      <c r="D676" s="483">
        <v>29</v>
      </c>
      <c r="E676" s="630"/>
      <c r="F676" s="561">
        <f t="shared" si="7"/>
        <v>0</v>
      </c>
      <c r="G676" s="26"/>
    </row>
    <row r="677" spans="1:7" s="27" customFormat="1" ht="12.75">
      <c r="A677" s="407" t="s">
        <v>1891</v>
      </c>
      <c r="B677" s="433" t="s">
        <v>1014</v>
      </c>
      <c r="C677" s="484"/>
      <c r="D677" s="483"/>
      <c r="E677" s="630"/>
      <c r="F677" s="561">
        <f t="shared" si="7"/>
        <v>0</v>
      </c>
      <c r="G677" s="26"/>
    </row>
    <row r="678" spans="1:7" s="27" customFormat="1" ht="12.75">
      <c r="A678" s="407"/>
      <c r="B678" s="434" t="s">
        <v>1015</v>
      </c>
      <c r="C678" s="482" t="s">
        <v>830</v>
      </c>
      <c r="D678" s="483">
        <v>1</v>
      </c>
      <c r="E678" s="630"/>
      <c r="F678" s="561">
        <f t="shared" si="7"/>
        <v>0</v>
      </c>
      <c r="G678" s="26"/>
    </row>
    <row r="679" spans="1:7" s="27" customFormat="1" ht="12.75">
      <c r="A679" s="438"/>
      <c r="B679" s="434" t="s">
        <v>129</v>
      </c>
      <c r="C679" s="482" t="s">
        <v>830</v>
      </c>
      <c r="D679" s="483">
        <v>1</v>
      </c>
      <c r="E679" s="630"/>
      <c r="F679" s="561">
        <f t="shared" si="7"/>
        <v>0</v>
      </c>
      <c r="G679" s="26"/>
    </row>
    <row r="680" spans="1:7" s="27" customFormat="1" ht="12.75">
      <c r="A680" s="438"/>
      <c r="B680" s="434" t="s">
        <v>130</v>
      </c>
      <c r="C680" s="482" t="s">
        <v>830</v>
      </c>
      <c r="D680" s="483">
        <v>11</v>
      </c>
      <c r="E680" s="630"/>
      <c r="F680" s="561">
        <f t="shared" si="7"/>
        <v>0</v>
      </c>
      <c r="G680" s="26"/>
    </row>
    <row r="681" spans="1:7" s="27" customFormat="1" ht="25.5">
      <c r="A681" s="407" t="s">
        <v>1891</v>
      </c>
      <c r="B681" s="434" t="s">
        <v>1017</v>
      </c>
      <c r="C681" s="482" t="s">
        <v>830</v>
      </c>
      <c r="D681" s="483">
        <v>3</v>
      </c>
      <c r="E681" s="630"/>
      <c r="F681" s="561">
        <f t="shared" si="7"/>
        <v>0</v>
      </c>
      <c r="G681" s="26"/>
    </row>
    <row r="682" spans="1:7" s="27" customFormat="1" ht="12.75">
      <c r="A682" s="407" t="s">
        <v>1891</v>
      </c>
      <c r="B682" s="435" t="s">
        <v>1018</v>
      </c>
      <c r="C682" s="486" t="s">
        <v>830</v>
      </c>
      <c r="D682" s="409">
        <v>3</v>
      </c>
      <c r="E682" s="630"/>
      <c r="F682" s="561">
        <f t="shared" si="7"/>
        <v>0</v>
      </c>
      <c r="G682" s="26"/>
    </row>
    <row r="683" spans="1:7" s="27" customFormat="1" ht="12.75">
      <c r="A683" s="407"/>
      <c r="B683" s="432" t="s">
        <v>1019</v>
      </c>
      <c r="C683" s="486"/>
      <c r="D683" s="409"/>
      <c r="E683" s="630"/>
      <c r="F683" s="561">
        <f t="shared" si="7"/>
        <v>0</v>
      </c>
      <c r="G683" s="26"/>
    </row>
    <row r="684" spans="1:7" s="27" customFormat="1" ht="25.5">
      <c r="A684" s="407" t="s">
        <v>1891</v>
      </c>
      <c r="B684" s="430" t="s">
        <v>1020</v>
      </c>
      <c r="C684" s="486" t="s">
        <v>1272</v>
      </c>
      <c r="D684" s="409">
        <v>2</v>
      </c>
      <c r="E684" s="630"/>
      <c r="F684" s="561">
        <f t="shared" si="7"/>
        <v>0</v>
      </c>
      <c r="G684" s="26"/>
    </row>
    <row r="685" spans="1:7" s="27" customFormat="1" ht="25.5">
      <c r="A685" s="407" t="s">
        <v>1891</v>
      </c>
      <c r="B685" s="430" t="s">
        <v>1893</v>
      </c>
      <c r="C685" s="486" t="s">
        <v>1272</v>
      </c>
      <c r="D685" s="409">
        <v>1</v>
      </c>
      <c r="E685" s="630"/>
      <c r="F685" s="561">
        <f t="shared" si="7"/>
        <v>0</v>
      </c>
      <c r="G685" s="26"/>
    </row>
    <row r="686" spans="1:7" s="27" customFormat="1" ht="51">
      <c r="A686" s="407" t="s">
        <v>1891</v>
      </c>
      <c r="B686" s="430" t="s">
        <v>1894</v>
      </c>
      <c r="C686" s="486" t="s">
        <v>1272</v>
      </c>
      <c r="D686" s="409">
        <v>1</v>
      </c>
      <c r="E686" s="630"/>
      <c r="F686" s="561">
        <f t="shared" si="7"/>
        <v>0</v>
      </c>
      <c r="G686" s="421"/>
    </row>
    <row r="687" spans="1:7" s="27" customFormat="1" ht="38.25">
      <c r="A687" s="407" t="s">
        <v>1891</v>
      </c>
      <c r="B687" s="408" t="s">
        <v>1895</v>
      </c>
      <c r="C687" s="486" t="s">
        <v>886</v>
      </c>
      <c r="D687" s="409">
        <v>1</v>
      </c>
      <c r="E687" s="630"/>
      <c r="F687" s="561">
        <f t="shared" si="7"/>
        <v>0</v>
      </c>
      <c r="G687" s="421"/>
    </row>
    <row r="688" spans="1:7" s="27" customFormat="1" ht="12.75">
      <c r="A688" s="407" t="s">
        <v>1891</v>
      </c>
      <c r="B688" s="433" t="s">
        <v>1896</v>
      </c>
      <c r="C688" s="482" t="s">
        <v>830</v>
      </c>
      <c r="D688" s="483">
        <v>4</v>
      </c>
      <c r="E688" s="630"/>
      <c r="F688" s="561">
        <f t="shared" si="7"/>
        <v>0</v>
      </c>
      <c r="G688" s="421"/>
    </row>
    <row r="689" spans="1:7" s="27" customFormat="1" ht="12.75">
      <c r="A689" s="407" t="s">
        <v>1891</v>
      </c>
      <c r="B689" s="433" t="s">
        <v>1897</v>
      </c>
      <c r="C689" s="482" t="s">
        <v>830</v>
      </c>
      <c r="D689" s="483">
        <v>7</v>
      </c>
      <c r="E689" s="630"/>
      <c r="F689" s="561">
        <f t="shared" si="7"/>
        <v>0</v>
      </c>
      <c r="G689" s="421"/>
    </row>
    <row r="690" spans="1:7" s="27" customFormat="1" ht="12.75">
      <c r="A690" s="407" t="s">
        <v>1891</v>
      </c>
      <c r="B690" s="433" t="s">
        <v>1898</v>
      </c>
      <c r="C690" s="482" t="s">
        <v>830</v>
      </c>
      <c r="D690" s="483">
        <v>18</v>
      </c>
      <c r="E690" s="630"/>
      <c r="F690" s="561">
        <f t="shared" si="7"/>
        <v>0</v>
      </c>
      <c r="G690" s="421"/>
    </row>
    <row r="691" spans="1:7" s="27" customFormat="1" ht="12.75">
      <c r="A691" s="407"/>
      <c r="B691" s="433" t="s">
        <v>1014</v>
      </c>
      <c r="C691" s="484"/>
      <c r="D691" s="483"/>
      <c r="E691" s="630"/>
      <c r="F691" s="561"/>
      <c r="G691" s="421"/>
    </row>
    <row r="692" spans="1:7" s="27" customFormat="1" ht="12.75">
      <c r="A692" s="407"/>
      <c r="B692" s="434" t="s">
        <v>1015</v>
      </c>
      <c r="C692" s="482" t="s">
        <v>830</v>
      </c>
      <c r="D692" s="483">
        <v>1</v>
      </c>
      <c r="E692" s="630"/>
      <c r="F692" s="561">
        <f t="shared" si="7"/>
        <v>0</v>
      </c>
      <c r="G692" s="421"/>
    </row>
    <row r="693" spans="1:7" s="27" customFormat="1" ht="12.75">
      <c r="A693" s="438"/>
      <c r="B693" s="434" t="s">
        <v>129</v>
      </c>
      <c r="C693" s="482" t="s">
        <v>830</v>
      </c>
      <c r="D693" s="483">
        <v>1</v>
      </c>
      <c r="E693" s="630"/>
      <c r="F693" s="561">
        <f t="shared" si="7"/>
        <v>0</v>
      </c>
      <c r="G693" s="421"/>
    </row>
    <row r="694" spans="1:7" s="27" customFormat="1" ht="12.75">
      <c r="A694" s="438"/>
      <c r="B694" s="434" t="s">
        <v>130</v>
      </c>
      <c r="C694" s="482" t="s">
        <v>830</v>
      </c>
      <c r="D694" s="483">
        <v>4</v>
      </c>
      <c r="E694" s="630"/>
      <c r="F694" s="561">
        <f t="shared" si="7"/>
        <v>0</v>
      </c>
      <c r="G694" s="421"/>
    </row>
    <row r="695" spans="1:7" s="27" customFormat="1" ht="25.5">
      <c r="A695" s="407" t="s">
        <v>1891</v>
      </c>
      <c r="B695" s="434" t="s">
        <v>1017</v>
      </c>
      <c r="C695" s="482" t="s">
        <v>830</v>
      </c>
      <c r="D695" s="483">
        <v>4</v>
      </c>
      <c r="E695" s="630"/>
      <c r="F695" s="561">
        <f t="shared" si="7"/>
        <v>0</v>
      </c>
      <c r="G695" s="421"/>
    </row>
    <row r="696" spans="1:7" s="27" customFormat="1" ht="12.75">
      <c r="A696" s="407" t="s">
        <v>1891</v>
      </c>
      <c r="B696" s="435" t="s">
        <v>1018</v>
      </c>
      <c r="C696" s="486" t="s">
        <v>830</v>
      </c>
      <c r="D696" s="409">
        <v>3</v>
      </c>
      <c r="E696" s="630"/>
      <c r="F696" s="561">
        <f t="shared" si="7"/>
        <v>0</v>
      </c>
      <c r="G696" s="421"/>
    </row>
    <row r="697" spans="1:7" s="27" customFormat="1" ht="12.75">
      <c r="A697" s="407"/>
      <c r="B697" s="432" t="s">
        <v>1025</v>
      </c>
      <c r="C697" s="486"/>
      <c r="D697" s="409"/>
      <c r="E697" s="630"/>
      <c r="F697" s="561"/>
      <c r="G697" s="421"/>
    </row>
    <row r="698" spans="1:7" s="27" customFormat="1" ht="25.5">
      <c r="A698" s="407" t="s">
        <v>1891</v>
      </c>
      <c r="B698" s="430" t="s">
        <v>1020</v>
      </c>
      <c r="C698" s="486" t="s">
        <v>1272</v>
      </c>
      <c r="D698" s="409">
        <v>1</v>
      </c>
      <c r="E698" s="630"/>
      <c r="F698" s="561">
        <f t="shared" si="7"/>
        <v>0</v>
      </c>
      <c r="G698" s="421"/>
    </row>
    <row r="699" spans="1:7" s="27" customFormat="1" ht="25.5">
      <c r="A699" s="407" t="s">
        <v>1891</v>
      </c>
      <c r="B699" s="430" t="s">
        <v>1021</v>
      </c>
      <c r="C699" s="486" t="s">
        <v>1272</v>
      </c>
      <c r="D699" s="409">
        <v>2</v>
      </c>
      <c r="E699" s="630"/>
      <c r="F699" s="561">
        <f t="shared" si="7"/>
        <v>0</v>
      </c>
      <c r="G699" s="421"/>
    </row>
    <row r="700" spans="1:7" s="27" customFormat="1" ht="51">
      <c r="A700" s="407" t="s">
        <v>1891</v>
      </c>
      <c r="B700" s="430" t="s">
        <v>1026</v>
      </c>
      <c r="C700" s="486" t="s">
        <v>1272</v>
      </c>
      <c r="D700" s="409">
        <v>1</v>
      </c>
      <c r="E700" s="630"/>
      <c r="F700" s="561">
        <f t="shared" si="7"/>
        <v>0</v>
      </c>
      <c r="G700" s="421"/>
    </row>
    <row r="701" spans="1:7" s="27" customFormat="1" ht="25.5">
      <c r="A701" s="407" t="s">
        <v>1891</v>
      </c>
      <c r="B701" s="434" t="s">
        <v>1027</v>
      </c>
      <c r="C701" s="482" t="s">
        <v>886</v>
      </c>
      <c r="D701" s="483">
        <v>1</v>
      </c>
      <c r="E701" s="630"/>
      <c r="F701" s="561">
        <f t="shared" si="7"/>
        <v>0</v>
      </c>
      <c r="G701" s="422"/>
    </row>
    <row r="702" spans="1:7" s="27" customFormat="1" ht="25.5">
      <c r="A702" s="407" t="s">
        <v>1891</v>
      </c>
      <c r="B702" s="434" t="s">
        <v>1028</v>
      </c>
      <c r="C702" s="482" t="s">
        <v>886</v>
      </c>
      <c r="D702" s="483">
        <v>1</v>
      </c>
      <c r="E702" s="630"/>
      <c r="F702" s="561">
        <f t="shared" si="7"/>
        <v>0</v>
      </c>
      <c r="G702" s="421"/>
    </row>
    <row r="703" spans="1:7" s="27" customFormat="1" ht="38.25">
      <c r="A703" s="407" t="s">
        <v>1891</v>
      </c>
      <c r="B703" s="434" t="s">
        <v>1029</v>
      </c>
      <c r="C703" s="482" t="s">
        <v>830</v>
      </c>
      <c r="D703" s="483">
        <v>1</v>
      </c>
      <c r="E703" s="630"/>
      <c r="F703" s="561">
        <f t="shared" si="7"/>
        <v>0</v>
      </c>
      <c r="G703" s="421"/>
    </row>
    <row r="704" spans="1:7" s="27" customFormat="1" ht="12.75">
      <c r="A704" s="407" t="s">
        <v>1891</v>
      </c>
      <c r="B704" s="433" t="s">
        <v>1030</v>
      </c>
      <c r="C704" s="482" t="s">
        <v>830</v>
      </c>
      <c r="D704" s="483">
        <v>1</v>
      </c>
      <c r="E704" s="630"/>
      <c r="F704" s="561">
        <f t="shared" si="7"/>
        <v>0</v>
      </c>
      <c r="G704" s="421"/>
    </row>
    <row r="705" spans="1:7" s="27" customFormat="1" ht="12.75">
      <c r="A705" s="407"/>
      <c r="B705" s="433" t="s">
        <v>1014</v>
      </c>
      <c r="C705" s="484"/>
      <c r="D705" s="483"/>
      <c r="E705" s="630"/>
      <c r="F705" s="561"/>
      <c r="G705" s="421"/>
    </row>
    <row r="706" spans="1:7" s="27" customFormat="1" ht="12.75">
      <c r="A706" s="407"/>
      <c r="B706" s="434" t="s">
        <v>1015</v>
      </c>
      <c r="C706" s="482" t="s">
        <v>830</v>
      </c>
      <c r="D706" s="483">
        <v>1</v>
      </c>
      <c r="E706" s="630"/>
      <c r="F706" s="561">
        <f t="shared" si="7"/>
        <v>0</v>
      </c>
      <c r="G706" s="422"/>
    </row>
    <row r="707" spans="1:7" s="27" customFormat="1" ht="51">
      <c r="A707" s="407"/>
      <c r="B707" s="524" t="s">
        <v>1032</v>
      </c>
      <c r="C707" s="519"/>
      <c r="D707" s="487"/>
      <c r="E707" s="631"/>
      <c r="F707" s="485"/>
      <c r="G707" s="26"/>
    </row>
    <row r="708" spans="1:7" s="27" customFormat="1" ht="12.75">
      <c r="A708" s="407"/>
      <c r="B708" s="442" t="s">
        <v>1033</v>
      </c>
      <c r="C708" s="488" t="s">
        <v>1272</v>
      </c>
      <c r="D708" s="489">
        <v>1</v>
      </c>
      <c r="E708" s="632"/>
      <c r="F708" s="552">
        <f>SUM(F670:F707)</f>
        <v>0</v>
      </c>
      <c r="G708" s="26"/>
    </row>
    <row r="709" spans="1:7" s="27" customFormat="1" ht="12.75">
      <c r="A709" s="407"/>
      <c r="B709" s="442"/>
      <c r="C709" s="488"/>
      <c r="D709" s="489"/>
      <c r="E709" s="632"/>
      <c r="F709" s="490"/>
      <c r="G709" s="26"/>
    </row>
    <row r="710" spans="1:7" s="27" customFormat="1" ht="12.75">
      <c r="A710" s="427"/>
      <c r="B710" s="429"/>
      <c r="C710" s="480"/>
      <c r="D710" s="481"/>
      <c r="E710" s="630"/>
      <c r="F710" s="410"/>
      <c r="G710" s="26"/>
    </row>
    <row r="711" spans="1:7" s="27" customFormat="1" ht="25.5">
      <c r="A711" s="407" t="s">
        <v>1275</v>
      </c>
      <c r="B711" s="430" t="s">
        <v>131</v>
      </c>
      <c r="C711" s="409"/>
      <c r="D711" s="481"/>
      <c r="E711" s="630"/>
      <c r="F711" s="410"/>
      <c r="G711" s="26"/>
    </row>
    <row r="712" spans="1:7" s="27" customFormat="1" ht="204">
      <c r="A712" s="407" t="s">
        <v>1891</v>
      </c>
      <c r="B712" s="431" t="s">
        <v>132</v>
      </c>
      <c r="C712" s="486" t="s">
        <v>830</v>
      </c>
      <c r="D712" s="409">
        <v>1</v>
      </c>
      <c r="E712" s="630"/>
      <c r="F712" s="561">
        <f>D712*E712</f>
        <v>0</v>
      </c>
      <c r="G712" s="26"/>
    </row>
    <row r="713" spans="1:7" s="27" customFormat="1" ht="12.75">
      <c r="A713" s="407"/>
      <c r="B713" s="432" t="s">
        <v>1892</v>
      </c>
      <c r="C713" s="486"/>
      <c r="D713" s="409"/>
      <c r="E713" s="630"/>
      <c r="F713" s="561">
        <f aca="true" t="shared" si="8" ref="F713:F769">D713*E713</f>
        <v>0</v>
      </c>
      <c r="G713" s="26"/>
    </row>
    <row r="714" spans="1:7" s="27" customFormat="1" ht="25.5">
      <c r="A714" s="407" t="s">
        <v>1891</v>
      </c>
      <c r="B714" s="430" t="s">
        <v>1034</v>
      </c>
      <c r="C714" s="486" t="s">
        <v>1272</v>
      </c>
      <c r="D714" s="409">
        <v>1</v>
      </c>
      <c r="E714" s="630"/>
      <c r="F714" s="561">
        <f t="shared" si="8"/>
        <v>0</v>
      </c>
      <c r="G714" s="26"/>
    </row>
    <row r="715" spans="1:7" s="27" customFormat="1" ht="51">
      <c r="A715" s="407" t="s">
        <v>1891</v>
      </c>
      <c r="B715" s="430" t="s">
        <v>1894</v>
      </c>
      <c r="C715" s="486" t="s">
        <v>1272</v>
      </c>
      <c r="D715" s="409">
        <v>1</v>
      </c>
      <c r="E715" s="630"/>
      <c r="F715" s="561">
        <f t="shared" si="8"/>
        <v>0</v>
      </c>
      <c r="G715" s="26"/>
    </row>
    <row r="716" spans="1:7" s="27" customFormat="1" ht="38.25">
      <c r="A716" s="407" t="s">
        <v>1891</v>
      </c>
      <c r="B716" s="408" t="s">
        <v>1035</v>
      </c>
      <c r="C716" s="486" t="s">
        <v>886</v>
      </c>
      <c r="D716" s="409">
        <v>1</v>
      </c>
      <c r="E716" s="630"/>
      <c r="F716" s="561">
        <f t="shared" si="8"/>
        <v>0</v>
      </c>
      <c r="G716" s="26"/>
    </row>
    <row r="717" spans="1:7" s="27" customFormat="1" ht="12.75">
      <c r="A717" s="407" t="s">
        <v>1891</v>
      </c>
      <c r="B717" s="433" t="s">
        <v>1896</v>
      </c>
      <c r="C717" s="482" t="s">
        <v>830</v>
      </c>
      <c r="D717" s="483">
        <v>6</v>
      </c>
      <c r="E717" s="630"/>
      <c r="F717" s="561">
        <f t="shared" si="8"/>
        <v>0</v>
      </c>
      <c r="G717" s="26"/>
    </row>
    <row r="718" spans="1:7" s="27" customFormat="1" ht="12.75">
      <c r="A718" s="407" t="s">
        <v>1891</v>
      </c>
      <c r="B718" s="433" t="s">
        <v>1897</v>
      </c>
      <c r="C718" s="482" t="s">
        <v>830</v>
      </c>
      <c r="D718" s="483">
        <v>1</v>
      </c>
      <c r="E718" s="630"/>
      <c r="F718" s="561">
        <f t="shared" si="8"/>
        <v>0</v>
      </c>
      <c r="G718" s="421"/>
    </row>
    <row r="719" spans="1:7" s="27" customFormat="1" ht="12.75">
      <c r="A719" s="407" t="s">
        <v>1891</v>
      </c>
      <c r="B719" s="433" t="s">
        <v>1898</v>
      </c>
      <c r="C719" s="482" t="s">
        <v>830</v>
      </c>
      <c r="D719" s="483">
        <v>23</v>
      </c>
      <c r="E719" s="630"/>
      <c r="F719" s="561">
        <f t="shared" si="8"/>
        <v>0</v>
      </c>
      <c r="G719" s="421"/>
    </row>
    <row r="720" spans="1:7" s="27" customFormat="1" ht="12.75">
      <c r="A720" s="407" t="s">
        <v>1891</v>
      </c>
      <c r="B720" s="433" t="s">
        <v>1014</v>
      </c>
      <c r="C720" s="484"/>
      <c r="D720" s="483"/>
      <c r="E720" s="630"/>
      <c r="F720" s="561"/>
      <c r="G720" s="421"/>
    </row>
    <row r="721" spans="1:7" s="27" customFormat="1" ht="12.75">
      <c r="A721" s="407"/>
      <c r="B721" s="434" t="s">
        <v>1015</v>
      </c>
      <c r="C721" s="482" t="s">
        <v>830</v>
      </c>
      <c r="D721" s="483">
        <v>1</v>
      </c>
      <c r="E721" s="630"/>
      <c r="F721" s="561">
        <f t="shared" si="8"/>
        <v>0</v>
      </c>
      <c r="G721" s="421"/>
    </row>
    <row r="722" spans="1:7" s="27" customFormat="1" ht="12.75">
      <c r="A722" s="438"/>
      <c r="B722" s="434" t="s">
        <v>129</v>
      </c>
      <c r="C722" s="482" t="s">
        <v>830</v>
      </c>
      <c r="D722" s="483">
        <v>1</v>
      </c>
      <c r="E722" s="630"/>
      <c r="F722" s="561">
        <f t="shared" si="8"/>
        <v>0</v>
      </c>
      <c r="G722" s="421"/>
    </row>
    <row r="723" spans="1:7" s="27" customFormat="1" ht="12.75">
      <c r="A723" s="438"/>
      <c r="B723" s="434" t="s">
        <v>130</v>
      </c>
      <c r="C723" s="482" t="s">
        <v>830</v>
      </c>
      <c r="D723" s="483">
        <v>6</v>
      </c>
      <c r="E723" s="630"/>
      <c r="F723" s="561">
        <f t="shared" si="8"/>
        <v>0</v>
      </c>
      <c r="G723" s="421"/>
    </row>
    <row r="724" spans="1:7" s="27" customFormat="1" ht="25.5">
      <c r="A724" s="407" t="s">
        <v>1891</v>
      </c>
      <c r="B724" s="434" t="s">
        <v>1017</v>
      </c>
      <c r="C724" s="482" t="s">
        <v>830</v>
      </c>
      <c r="D724" s="483">
        <v>2</v>
      </c>
      <c r="E724" s="630"/>
      <c r="F724" s="561">
        <f t="shared" si="8"/>
        <v>0</v>
      </c>
      <c r="G724" s="421"/>
    </row>
    <row r="725" spans="1:7" s="27" customFormat="1" ht="12.75">
      <c r="A725" s="407" t="s">
        <v>1891</v>
      </c>
      <c r="B725" s="435" t="s">
        <v>1018</v>
      </c>
      <c r="C725" s="486" t="s">
        <v>830</v>
      </c>
      <c r="D725" s="409">
        <v>3</v>
      </c>
      <c r="E725" s="630"/>
      <c r="F725" s="561">
        <f t="shared" si="8"/>
        <v>0</v>
      </c>
      <c r="G725" s="421"/>
    </row>
    <row r="726" spans="1:7" s="27" customFormat="1" ht="12.75">
      <c r="A726" s="407"/>
      <c r="B726" s="432" t="s">
        <v>1019</v>
      </c>
      <c r="C726" s="486"/>
      <c r="D726" s="409"/>
      <c r="E726" s="630"/>
      <c r="F726" s="561"/>
      <c r="G726" s="421"/>
    </row>
    <row r="727" spans="1:7" s="27" customFormat="1" ht="25.5">
      <c r="A727" s="407" t="s">
        <v>1891</v>
      </c>
      <c r="B727" s="430" t="s">
        <v>1020</v>
      </c>
      <c r="C727" s="486" t="s">
        <v>1272</v>
      </c>
      <c r="D727" s="409">
        <v>2</v>
      </c>
      <c r="E727" s="630"/>
      <c r="F727" s="561">
        <f t="shared" si="8"/>
        <v>0</v>
      </c>
      <c r="G727" s="421"/>
    </row>
    <row r="728" spans="1:7" s="27" customFormat="1" ht="25.5">
      <c r="A728" s="407" t="s">
        <v>1891</v>
      </c>
      <c r="B728" s="430" t="s">
        <v>1893</v>
      </c>
      <c r="C728" s="486" t="s">
        <v>1272</v>
      </c>
      <c r="D728" s="409">
        <v>1</v>
      </c>
      <c r="E728" s="630"/>
      <c r="F728" s="561">
        <f t="shared" si="8"/>
        <v>0</v>
      </c>
      <c r="G728" s="421"/>
    </row>
    <row r="729" spans="1:7" s="27" customFormat="1" ht="25.5">
      <c r="A729" s="407" t="s">
        <v>1891</v>
      </c>
      <c r="B729" s="430" t="s">
        <v>1021</v>
      </c>
      <c r="C729" s="486" t="s">
        <v>1272</v>
      </c>
      <c r="D729" s="409">
        <v>1</v>
      </c>
      <c r="E729" s="630"/>
      <c r="F729" s="561">
        <f t="shared" si="8"/>
        <v>0</v>
      </c>
      <c r="G729" s="422"/>
    </row>
    <row r="730" spans="1:7" s="27" customFormat="1" ht="25.5">
      <c r="A730" s="407" t="s">
        <v>1891</v>
      </c>
      <c r="B730" s="430" t="s">
        <v>1022</v>
      </c>
      <c r="C730" s="486" t="s">
        <v>1272</v>
      </c>
      <c r="D730" s="409">
        <v>8</v>
      </c>
      <c r="E730" s="630"/>
      <c r="F730" s="561">
        <f t="shared" si="8"/>
        <v>0</v>
      </c>
      <c r="G730" s="421"/>
    </row>
    <row r="731" spans="1:7" s="27" customFormat="1" ht="51">
      <c r="A731" s="407" t="s">
        <v>1891</v>
      </c>
      <c r="B731" s="430" t="s">
        <v>1894</v>
      </c>
      <c r="C731" s="486" t="s">
        <v>1272</v>
      </c>
      <c r="D731" s="409">
        <v>1</v>
      </c>
      <c r="E731" s="630"/>
      <c r="F731" s="561">
        <f t="shared" si="8"/>
        <v>0</v>
      </c>
      <c r="G731" s="421"/>
    </row>
    <row r="732" spans="1:7" s="27" customFormat="1" ht="38.25">
      <c r="A732" s="407" t="s">
        <v>1891</v>
      </c>
      <c r="B732" s="408" t="s">
        <v>1895</v>
      </c>
      <c r="C732" s="486" t="s">
        <v>886</v>
      </c>
      <c r="D732" s="409">
        <v>1</v>
      </c>
      <c r="E732" s="630"/>
      <c r="F732" s="561">
        <f t="shared" si="8"/>
        <v>0</v>
      </c>
      <c r="G732" s="421"/>
    </row>
    <row r="733" spans="1:7" s="27" customFormat="1" ht="25.5">
      <c r="A733" s="407" t="s">
        <v>1891</v>
      </c>
      <c r="B733" s="434" t="s">
        <v>1023</v>
      </c>
      <c r="C733" s="482" t="s">
        <v>886</v>
      </c>
      <c r="D733" s="483">
        <v>1</v>
      </c>
      <c r="E733" s="630"/>
      <c r="F733" s="561">
        <f t="shared" si="8"/>
        <v>0</v>
      </c>
      <c r="G733" s="421"/>
    </row>
    <row r="734" spans="1:7" s="27" customFormat="1" ht="12.75">
      <c r="A734" s="407" t="s">
        <v>1891</v>
      </c>
      <c r="B734" s="433" t="s">
        <v>1896</v>
      </c>
      <c r="C734" s="482" t="s">
        <v>830</v>
      </c>
      <c r="D734" s="483">
        <v>1</v>
      </c>
      <c r="E734" s="630"/>
      <c r="F734" s="561">
        <f t="shared" si="8"/>
        <v>0</v>
      </c>
      <c r="G734" s="422"/>
    </row>
    <row r="735" spans="1:7" s="27" customFormat="1" ht="12.75">
      <c r="A735" s="407" t="s">
        <v>1891</v>
      </c>
      <c r="B735" s="433" t="s">
        <v>1897</v>
      </c>
      <c r="C735" s="482" t="s">
        <v>830</v>
      </c>
      <c r="D735" s="483">
        <v>25</v>
      </c>
      <c r="E735" s="630"/>
      <c r="F735" s="561">
        <f t="shared" si="8"/>
        <v>0</v>
      </c>
      <c r="G735" s="421"/>
    </row>
    <row r="736" spans="1:7" s="27" customFormat="1" ht="12.75">
      <c r="A736" s="407" t="s">
        <v>1891</v>
      </c>
      <c r="B736" s="433" t="s">
        <v>1898</v>
      </c>
      <c r="C736" s="482" t="s">
        <v>830</v>
      </c>
      <c r="D736" s="483">
        <v>15</v>
      </c>
      <c r="E736" s="630"/>
      <c r="F736" s="561">
        <f t="shared" si="8"/>
        <v>0</v>
      </c>
      <c r="G736" s="421"/>
    </row>
    <row r="737" spans="1:7" s="27" customFormat="1" ht="12.75">
      <c r="A737" s="407"/>
      <c r="B737" s="433" t="s">
        <v>1014</v>
      </c>
      <c r="C737" s="484"/>
      <c r="D737" s="483"/>
      <c r="E737" s="630"/>
      <c r="F737" s="561"/>
      <c r="G737" s="421"/>
    </row>
    <row r="738" spans="1:7" s="27" customFormat="1" ht="12.75">
      <c r="A738" s="407"/>
      <c r="B738" s="434" t="s">
        <v>1015</v>
      </c>
      <c r="C738" s="482" t="s">
        <v>830</v>
      </c>
      <c r="D738" s="483">
        <v>1</v>
      </c>
      <c r="E738" s="630"/>
      <c r="F738" s="561">
        <f t="shared" si="8"/>
        <v>0</v>
      </c>
      <c r="G738" s="421"/>
    </row>
    <row r="739" spans="1:7" s="27" customFormat="1" ht="12.75">
      <c r="A739" s="438"/>
      <c r="B739" s="434" t="s">
        <v>129</v>
      </c>
      <c r="C739" s="482" t="s">
        <v>830</v>
      </c>
      <c r="D739" s="483">
        <v>1</v>
      </c>
      <c r="E739" s="630"/>
      <c r="F739" s="561">
        <f t="shared" si="8"/>
        <v>0</v>
      </c>
      <c r="G739" s="26"/>
    </row>
    <row r="740" spans="1:7" s="27" customFormat="1" ht="12.75">
      <c r="A740" s="438"/>
      <c r="B740" s="434" t="s">
        <v>130</v>
      </c>
      <c r="C740" s="482" t="s">
        <v>830</v>
      </c>
      <c r="D740" s="483">
        <v>1</v>
      </c>
      <c r="E740" s="630"/>
      <c r="F740" s="561">
        <f t="shared" si="8"/>
        <v>0</v>
      </c>
      <c r="G740" s="26"/>
    </row>
    <row r="741" spans="1:7" s="27" customFormat="1" ht="12.75">
      <c r="A741" s="407"/>
      <c r="B741" s="434" t="s">
        <v>1024</v>
      </c>
      <c r="C741" s="482" t="s">
        <v>830</v>
      </c>
      <c r="D741" s="483">
        <v>18</v>
      </c>
      <c r="E741" s="630"/>
      <c r="F741" s="561">
        <f t="shared" si="8"/>
        <v>0</v>
      </c>
      <c r="G741" s="26"/>
    </row>
    <row r="742" spans="1:7" s="27" customFormat="1" ht="25.5">
      <c r="A742" s="407" t="s">
        <v>1891</v>
      </c>
      <c r="B742" s="434" t="s">
        <v>1017</v>
      </c>
      <c r="C742" s="482" t="s">
        <v>830</v>
      </c>
      <c r="D742" s="483">
        <v>2</v>
      </c>
      <c r="E742" s="630"/>
      <c r="F742" s="561">
        <f t="shared" si="8"/>
        <v>0</v>
      </c>
      <c r="G742" s="26"/>
    </row>
    <row r="743" spans="1:7" s="27" customFormat="1" ht="12.75">
      <c r="A743" s="407" t="s">
        <v>1891</v>
      </c>
      <c r="B743" s="435" t="s">
        <v>1018</v>
      </c>
      <c r="C743" s="486" t="s">
        <v>830</v>
      </c>
      <c r="D743" s="409">
        <v>3</v>
      </c>
      <c r="E743" s="630"/>
      <c r="F743" s="561">
        <f t="shared" si="8"/>
        <v>0</v>
      </c>
      <c r="G743" s="26"/>
    </row>
    <row r="744" spans="1:7" s="27" customFormat="1" ht="63.75">
      <c r="A744" s="407" t="s">
        <v>1891</v>
      </c>
      <c r="B744" s="436" t="s">
        <v>133</v>
      </c>
      <c r="C744" s="482" t="s">
        <v>830</v>
      </c>
      <c r="D744" s="483">
        <v>1</v>
      </c>
      <c r="E744" s="630"/>
      <c r="F744" s="561">
        <f t="shared" si="8"/>
        <v>0</v>
      </c>
      <c r="G744" s="26"/>
    </row>
    <row r="745" spans="1:7" s="27" customFormat="1" ht="76.5">
      <c r="A745" s="407" t="s">
        <v>1891</v>
      </c>
      <c r="B745" s="436" t="s">
        <v>134</v>
      </c>
      <c r="C745" s="482" t="s">
        <v>830</v>
      </c>
      <c r="D745" s="483">
        <v>1</v>
      </c>
      <c r="E745" s="630"/>
      <c r="F745" s="561">
        <f t="shared" si="8"/>
        <v>0</v>
      </c>
      <c r="G745" s="26"/>
    </row>
    <row r="746" spans="1:7" s="27" customFormat="1" ht="63.75">
      <c r="A746" s="407" t="s">
        <v>1891</v>
      </c>
      <c r="B746" s="437" t="s">
        <v>135</v>
      </c>
      <c r="C746" s="482" t="s">
        <v>830</v>
      </c>
      <c r="D746" s="483">
        <v>1</v>
      </c>
      <c r="E746" s="630"/>
      <c r="F746" s="561">
        <f t="shared" si="8"/>
        <v>0</v>
      </c>
      <c r="G746" s="26"/>
    </row>
    <row r="747" spans="1:7" s="27" customFormat="1" ht="63.75">
      <c r="A747" s="407" t="s">
        <v>1891</v>
      </c>
      <c r="B747" s="758" t="s">
        <v>136</v>
      </c>
      <c r="C747" s="482" t="s">
        <v>830</v>
      </c>
      <c r="D747" s="483">
        <v>3</v>
      </c>
      <c r="E747" s="630"/>
      <c r="F747" s="561">
        <f t="shared" si="8"/>
        <v>0</v>
      </c>
      <c r="G747" s="26"/>
    </row>
    <row r="748" spans="1:7" s="27" customFormat="1" ht="63.75">
      <c r="A748" s="407" t="s">
        <v>1891</v>
      </c>
      <c r="B748" s="436" t="s">
        <v>137</v>
      </c>
      <c r="C748" s="482" t="s">
        <v>830</v>
      </c>
      <c r="D748" s="483">
        <v>3</v>
      </c>
      <c r="E748" s="630"/>
      <c r="F748" s="561">
        <f t="shared" si="8"/>
        <v>0</v>
      </c>
      <c r="G748" s="26"/>
    </row>
    <row r="749" spans="1:7" s="27" customFormat="1" ht="38.25">
      <c r="A749" s="407" t="s">
        <v>1891</v>
      </c>
      <c r="B749" s="436" t="s">
        <v>138</v>
      </c>
      <c r="C749" s="482" t="s">
        <v>830</v>
      </c>
      <c r="D749" s="483">
        <v>3</v>
      </c>
      <c r="E749" s="630"/>
      <c r="F749" s="561">
        <f t="shared" si="8"/>
        <v>0</v>
      </c>
      <c r="G749" s="26"/>
    </row>
    <row r="750" spans="1:7" s="27" customFormat="1" ht="12.75">
      <c r="A750" s="407"/>
      <c r="B750" s="432" t="s">
        <v>1025</v>
      </c>
      <c r="C750" s="486"/>
      <c r="D750" s="409"/>
      <c r="E750" s="630"/>
      <c r="F750" s="561">
        <f t="shared" si="8"/>
        <v>0</v>
      </c>
      <c r="G750" s="26"/>
    </row>
    <row r="751" spans="1:7" s="27" customFormat="1" ht="25.5">
      <c r="A751" s="407" t="s">
        <v>1891</v>
      </c>
      <c r="B751" s="430" t="s">
        <v>1020</v>
      </c>
      <c r="C751" s="486" t="s">
        <v>1272</v>
      </c>
      <c r="D751" s="409">
        <v>1</v>
      </c>
      <c r="E751" s="630"/>
      <c r="F751" s="561">
        <f t="shared" si="8"/>
        <v>0</v>
      </c>
      <c r="G751" s="26"/>
    </row>
    <row r="752" spans="1:7" s="27" customFormat="1" ht="25.5">
      <c r="A752" s="407" t="s">
        <v>1891</v>
      </c>
      <c r="B752" s="430" t="s">
        <v>1021</v>
      </c>
      <c r="C752" s="486" t="s">
        <v>1272</v>
      </c>
      <c r="D752" s="409">
        <v>2</v>
      </c>
      <c r="E752" s="630"/>
      <c r="F752" s="561">
        <f t="shared" si="8"/>
        <v>0</v>
      </c>
      <c r="G752" s="26"/>
    </row>
    <row r="753" spans="1:7" s="27" customFormat="1" ht="25.5">
      <c r="A753" s="407" t="s">
        <v>1891</v>
      </c>
      <c r="B753" s="430" t="s">
        <v>1022</v>
      </c>
      <c r="C753" s="486" t="s">
        <v>1272</v>
      </c>
      <c r="D753" s="409">
        <v>8</v>
      </c>
      <c r="E753" s="630"/>
      <c r="F753" s="561">
        <f t="shared" si="8"/>
        <v>0</v>
      </c>
      <c r="G753" s="26"/>
    </row>
    <row r="754" spans="1:7" s="27" customFormat="1" ht="51">
      <c r="A754" s="407" t="s">
        <v>1891</v>
      </c>
      <c r="B754" s="430" t="s">
        <v>1026</v>
      </c>
      <c r="C754" s="486" t="s">
        <v>1272</v>
      </c>
      <c r="D754" s="409">
        <v>1</v>
      </c>
      <c r="E754" s="630"/>
      <c r="F754" s="561">
        <f t="shared" si="8"/>
        <v>0</v>
      </c>
      <c r="G754" s="26"/>
    </row>
    <row r="755" spans="1:7" s="27" customFormat="1" ht="25.5">
      <c r="A755" s="407" t="s">
        <v>1891</v>
      </c>
      <c r="B755" s="434" t="s">
        <v>1027</v>
      </c>
      <c r="C755" s="482" t="s">
        <v>886</v>
      </c>
      <c r="D755" s="483">
        <v>1</v>
      </c>
      <c r="E755" s="630"/>
      <c r="F755" s="561">
        <f t="shared" si="8"/>
        <v>0</v>
      </c>
      <c r="G755" s="26"/>
    </row>
    <row r="756" spans="1:7" s="27" customFormat="1" ht="25.5">
      <c r="A756" s="407" t="s">
        <v>1891</v>
      </c>
      <c r="B756" s="434" t="s">
        <v>1028</v>
      </c>
      <c r="C756" s="482" t="s">
        <v>886</v>
      </c>
      <c r="D756" s="483">
        <v>1</v>
      </c>
      <c r="E756" s="630"/>
      <c r="F756" s="561">
        <f t="shared" si="8"/>
        <v>0</v>
      </c>
      <c r="G756" s="26"/>
    </row>
    <row r="757" spans="1:7" s="27" customFormat="1" ht="38.25">
      <c r="A757" s="407" t="s">
        <v>1891</v>
      </c>
      <c r="B757" s="434" t="s">
        <v>1029</v>
      </c>
      <c r="C757" s="482" t="s">
        <v>830</v>
      </c>
      <c r="D757" s="483">
        <v>1</v>
      </c>
      <c r="E757" s="630"/>
      <c r="F757" s="561">
        <f t="shared" si="8"/>
        <v>0</v>
      </c>
      <c r="G757" s="26"/>
    </row>
    <row r="758" spans="1:7" s="27" customFormat="1" ht="25.5">
      <c r="A758" s="407" t="s">
        <v>1891</v>
      </c>
      <c r="B758" s="434" t="s">
        <v>1023</v>
      </c>
      <c r="C758" s="482" t="s">
        <v>886</v>
      </c>
      <c r="D758" s="483">
        <v>1</v>
      </c>
      <c r="E758" s="630"/>
      <c r="F758" s="561">
        <f t="shared" si="8"/>
        <v>0</v>
      </c>
      <c r="G758" s="26"/>
    </row>
    <row r="759" spans="1:7" s="27" customFormat="1" ht="12.75">
      <c r="A759" s="407" t="s">
        <v>1891</v>
      </c>
      <c r="B759" s="433" t="s">
        <v>1030</v>
      </c>
      <c r="C759" s="482" t="s">
        <v>830</v>
      </c>
      <c r="D759" s="483">
        <v>1</v>
      </c>
      <c r="E759" s="630"/>
      <c r="F759" s="561">
        <f t="shared" si="8"/>
        <v>0</v>
      </c>
      <c r="G759" s="26"/>
    </row>
    <row r="760" spans="1:7" s="27" customFormat="1" ht="12.75">
      <c r="A760" s="407"/>
      <c r="B760" s="433" t="s">
        <v>1014</v>
      </c>
      <c r="C760" s="484"/>
      <c r="D760" s="483"/>
      <c r="E760" s="630"/>
      <c r="F760" s="561">
        <f t="shared" si="8"/>
        <v>0</v>
      </c>
      <c r="G760" s="26"/>
    </row>
    <row r="761" spans="1:7" s="27" customFormat="1" ht="12.75">
      <c r="A761" s="407"/>
      <c r="B761" s="434" t="s">
        <v>1015</v>
      </c>
      <c r="C761" s="482" t="s">
        <v>830</v>
      </c>
      <c r="D761" s="483">
        <v>1</v>
      </c>
      <c r="E761" s="630"/>
      <c r="F761" s="561">
        <f t="shared" si="8"/>
        <v>0</v>
      </c>
      <c r="G761" s="26"/>
    </row>
    <row r="762" spans="1:7" s="27" customFormat="1" ht="12.75">
      <c r="A762" s="407"/>
      <c r="B762" s="434" t="s">
        <v>1036</v>
      </c>
      <c r="C762" s="482" t="s">
        <v>830</v>
      </c>
      <c r="D762" s="483">
        <v>3</v>
      </c>
      <c r="E762" s="630"/>
      <c r="F762" s="561">
        <f t="shared" si="8"/>
        <v>0</v>
      </c>
      <c r="G762" s="26"/>
    </row>
    <row r="763" spans="1:7" s="27" customFormat="1" ht="12.75">
      <c r="A763" s="407"/>
      <c r="B763" s="434" t="s">
        <v>1024</v>
      </c>
      <c r="C763" s="482" t="s">
        <v>830</v>
      </c>
      <c r="D763" s="483">
        <v>18</v>
      </c>
      <c r="E763" s="630"/>
      <c r="F763" s="561">
        <f t="shared" si="8"/>
        <v>0</v>
      </c>
      <c r="G763" s="26"/>
    </row>
    <row r="764" spans="1:7" s="27" customFormat="1" ht="63.75">
      <c r="A764" s="438" t="s">
        <v>1891</v>
      </c>
      <c r="B764" s="436" t="s">
        <v>133</v>
      </c>
      <c r="C764" s="482" t="s">
        <v>830</v>
      </c>
      <c r="D764" s="483">
        <v>1</v>
      </c>
      <c r="E764" s="630"/>
      <c r="F764" s="561">
        <f t="shared" si="8"/>
        <v>0</v>
      </c>
      <c r="G764" s="26"/>
    </row>
    <row r="765" spans="1:7" s="27" customFormat="1" ht="76.5">
      <c r="A765" s="407" t="s">
        <v>1891</v>
      </c>
      <c r="B765" s="436" t="s">
        <v>134</v>
      </c>
      <c r="C765" s="482" t="s">
        <v>830</v>
      </c>
      <c r="D765" s="483">
        <v>1</v>
      </c>
      <c r="E765" s="630"/>
      <c r="F765" s="561">
        <f t="shared" si="8"/>
        <v>0</v>
      </c>
      <c r="G765" s="26"/>
    </row>
    <row r="766" spans="1:7" s="27" customFormat="1" ht="63.75">
      <c r="A766" s="407" t="s">
        <v>1891</v>
      </c>
      <c r="B766" s="437" t="s">
        <v>135</v>
      </c>
      <c r="C766" s="482" t="s">
        <v>830</v>
      </c>
      <c r="D766" s="483">
        <v>1</v>
      </c>
      <c r="E766" s="630"/>
      <c r="F766" s="561">
        <f t="shared" si="8"/>
        <v>0</v>
      </c>
      <c r="G766" s="26"/>
    </row>
    <row r="767" spans="1:7" s="27" customFormat="1" ht="63.75">
      <c r="A767" s="407" t="s">
        <v>1891</v>
      </c>
      <c r="B767" s="758" t="s">
        <v>136</v>
      </c>
      <c r="C767" s="482" t="s">
        <v>830</v>
      </c>
      <c r="D767" s="483">
        <v>3</v>
      </c>
      <c r="E767" s="630"/>
      <c r="F767" s="561">
        <f t="shared" si="8"/>
        <v>0</v>
      </c>
      <c r="G767" s="26"/>
    </row>
    <row r="768" spans="1:7" s="27" customFormat="1" ht="63.75">
      <c r="A768" s="407" t="s">
        <v>1891</v>
      </c>
      <c r="B768" s="436" t="s">
        <v>137</v>
      </c>
      <c r="C768" s="482" t="s">
        <v>830</v>
      </c>
      <c r="D768" s="483">
        <v>3</v>
      </c>
      <c r="E768" s="630"/>
      <c r="F768" s="561">
        <f t="shared" si="8"/>
        <v>0</v>
      </c>
      <c r="G768" s="26"/>
    </row>
    <row r="769" spans="1:7" s="27" customFormat="1" ht="38.25">
      <c r="A769" s="407" t="s">
        <v>1891</v>
      </c>
      <c r="B769" s="436" t="s">
        <v>138</v>
      </c>
      <c r="C769" s="482" t="s">
        <v>830</v>
      </c>
      <c r="D769" s="483">
        <v>3</v>
      </c>
      <c r="E769" s="630"/>
      <c r="F769" s="561">
        <f t="shared" si="8"/>
        <v>0</v>
      </c>
      <c r="G769" s="26"/>
    </row>
    <row r="770" spans="1:7" s="27" customFormat="1" ht="51">
      <c r="A770" s="407"/>
      <c r="B770" s="524" t="s">
        <v>1032</v>
      </c>
      <c r="C770" s="519"/>
      <c r="D770" s="487"/>
      <c r="E770" s="631"/>
      <c r="F770" s="485"/>
      <c r="G770" s="26"/>
    </row>
    <row r="771" spans="1:7" s="27" customFormat="1" ht="12.75">
      <c r="A771" s="407"/>
      <c r="B771" s="442" t="s">
        <v>1779</v>
      </c>
      <c r="C771" s="488" t="s">
        <v>1272</v>
      </c>
      <c r="D771" s="489">
        <v>1</v>
      </c>
      <c r="E771" s="632"/>
      <c r="F771" s="552">
        <f>SUM(F712:F770)</f>
        <v>0</v>
      </c>
      <c r="G771" s="26"/>
    </row>
    <row r="772" spans="1:7" s="27" customFormat="1" ht="12.75">
      <c r="A772" s="425"/>
      <c r="B772" s="426"/>
      <c r="C772" s="478"/>
      <c r="D772" s="479"/>
      <c r="E772" s="629"/>
      <c r="F772" s="94"/>
      <c r="G772" s="26"/>
    </row>
    <row r="773" spans="1:7" s="27" customFormat="1" ht="114.75">
      <c r="A773" s="407" t="s">
        <v>1276</v>
      </c>
      <c r="B773" s="758" t="s">
        <v>139</v>
      </c>
      <c r="C773" s="482" t="s">
        <v>830</v>
      </c>
      <c r="D773" s="483">
        <v>6</v>
      </c>
      <c r="E773" s="630"/>
      <c r="F773" s="410">
        <f>D773*E773</f>
        <v>0</v>
      </c>
      <c r="G773" s="26"/>
    </row>
    <row r="774" spans="1:7" s="27" customFormat="1" ht="12.75">
      <c r="A774" s="427"/>
      <c r="B774" s="429"/>
      <c r="C774" s="480"/>
      <c r="D774" s="481"/>
      <c r="E774" s="630"/>
      <c r="F774" s="410"/>
      <c r="G774" s="26"/>
    </row>
    <row r="775" spans="1:7" s="27" customFormat="1" ht="12.75">
      <c r="A775" s="427"/>
      <c r="B775" s="429"/>
      <c r="C775" s="480"/>
      <c r="D775" s="481"/>
      <c r="E775" s="630"/>
      <c r="F775" s="410"/>
      <c r="G775" s="26"/>
    </row>
    <row r="776" spans="1:7" s="27" customFormat="1" ht="25.5">
      <c r="A776" s="407" t="s">
        <v>1277</v>
      </c>
      <c r="B776" s="430" t="s">
        <v>140</v>
      </c>
      <c r="C776" s="409"/>
      <c r="D776" s="481"/>
      <c r="E776" s="630"/>
      <c r="F776" s="410"/>
      <c r="G776" s="26"/>
    </row>
    <row r="777" spans="1:7" s="27" customFormat="1" ht="204">
      <c r="A777" s="407" t="s">
        <v>1891</v>
      </c>
      <c r="B777" s="431" t="s">
        <v>141</v>
      </c>
      <c r="C777" s="486" t="s">
        <v>830</v>
      </c>
      <c r="D777" s="409">
        <v>1</v>
      </c>
      <c r="E777" s="630"/>
      <c r="F777" s="561">
        <f>D777*E777</f>
        <v>0</v>
      </c>
      <c r="G777" s="26"/>
    </row>
    <row r="778" spans="1:7" s="27" customFormat="1" ht="12.75">
      <c r="A778" s="407"/>
      <c r="B778" s="432" t="s">
        <v>1892</v>
      </c>
      <c r="C778" s="486"/>
      <c r="D778" s="409"/>
      <c r="E778" s="630"/>
      <c r="F778" s="561"/>
      <c r="G778" s="26"/>
    </row>
    <row r="779" spans="1:7" s="27" customFormat="1" ht="25.5">
      <c r="A779" s="407" t="s">
        <v>1891</v>
      </c>
      <c r="B779" s="430" t="s">
        <v>1034</v>
      </c>
      <c r="C779" s="486" t="s">
        <v>1272</v>
      </c>
      <c r="D779" s="409">
        <v>1</v>
      </c>
      <c r="E779" s="630"/>
      <c r="F779" s="561">
        <f aca="true" t="shared" si="9" ref="F779:F838">D779*E779</f>
        <v>0</v>
      </c>
      <c r="G779" s="26"/>
    </row>
    <row r="780" spans="1:7" s="27" customFormat="1" ht="51">
      <c r="A780" s="407" t="s">
        <v>1891</v>
      </c>
      <c r="B780" s="430" t="s">
        <v>1894</v>
      </c>
      <c r="C780" s="486" t="s">
        <v>1272</v>
      </c>
      <c r="D780" s="409">
        <v>1</v>
      </c>
      <c r="E780" s="630"/>
      <c r="F780" s="561">
        <f t="shared" si="9"/>
        <v>0</v>
      </c>
      <c r="G780" s="26"/>
    </row>
    <row r="781" spans="1:7" s="27" customFormat="1" ht="38.25">
      <c r="A781" s="407" t="s">
        <v>1891</v>
      </c>
      <c r="B781" s="408" t="s">
        <v>1035</v>
      </c>
      <c r="C781" s="486" t="s">
        <v>886</v>
      </c>
      <c r="D781" s="409">
        <v>1</v>
      </c>
      <c r="E781" s="630"/>
      <c r="F781" s="561">
        <f t="shared" si="9"/>
        <v>0</v>
      </c>
      <c r="G781" s="26"/>
    </row>
    <row r="782" spans="1:7" s="27" customFormat="1" ht="12.75">
      <c r="A782" s="407" t="s">
        <v>1891</v>
      </c>
      <c r="B782" s="433" t="s">
        <v>1896</v>
      </c>
      <c r="C782" s="482" t="s">
        <v>830</v>
      </c>
      <c r="D782" s="483">
        <v>6</v>
      </c>
      <c r="E782" s="630"/>
      <c r="F782" s="561">
        <f t="shared" si="9"/>
        <v>0</v>
      </c>
      <c r="G782" s="26"/>
    </row>
    <row r="783" spans="1:7" s="27" customFormat="1" ht="12.75">
      <c r="A783" s="407" t="s">
        <v>1891</v>
      </c>
      <c r="B783" s="433" t="s">
        <v>1897</v>
      </c>
      <c r="C783" s="482" t="s">
        <v>830</v>
      </c>
      <c r="D783" s="483">
        <v>2</v>
      </c>
      <c r="E783" s="630"/>
      <c r="F783" s="561">
        <f t="shared" si="9"/>
        <v>0</v>
      </c>
      <c r="G783" s="26"/>
    </row>
    <row r="784" spans="1:7" s="27" customFormat="1" ht="12.75">
      <c r="A784" s="407" t="s">
        <v>1891</v>
      </c>
      <c r="B784" s="433" t="s">
        <v>1898</v>
      </c>
      <c r="C784" s="482" t="s">
        <v>830</v>
      </c>
      <c r="D784" s="483">
        <v>17</v>
      </c>
      <c r="E784" s="630"/>
      <c r="F784" s="561">
        <f t="shared" si="9"/>
        <v>0</v>
      </c>
      <c r="G784" s="26"/>
    </row>
    <row r="785" spans="1:7" s="27" customFormat="1" ht="12.75">
      <c r="A785" s="407" t="s">
        <v>1891</v>
      </c>
      <c r="B785" s="433" t="s">
        <v>1014</v>
      </c>
      <c r="C785" s="484"/>
      <c r="D785" s="483"/>
      <c r="E785" s="630"/>
      <c r="F785" s="561"/>
      <c r="G785" s="26"/>
    </row>
    <row r="786" spans="1:7" s="27" customFormat="1" ht="12.75">
      <c r="A786" s="407"/>
      <c r="B786" s="434" t="s">
        <v>1015</v>
      </c>
      <c r="C786" s="482" t="s">
        <v>830</v>
      </c>
      <c r="D786" s="483">
        <v>1</v>
      </c>
      <c r="E786" s="630"/>
      <c r="F786" s="561">
        <f t="shared" si="9"/>
        <v>0</v>
      </c>
      <c r="G786" s="26"/>
    </row>
    <row r="787" spans="1:7" s="27" customFormat="1" ht="12.75">
      <c r="A787" s="438"/>
      <c r="B787" s="434" t="s">
        <v>129</v>
      </c>
      <c r="C787" s="482" t="s">
        <v>830</v>
      </c>
      <c r="D787" s="483">
        <v>1</v>
      </c>
      <c r="E787" s="630"/>
      <c r="F787" s="561">
        <f t="shared" si="9"/>
        <v>0</v>
      </c>
      <c r="G787" s="26"/>
    </row>
    <row r="788" spans="1:7" s="27" customFormat="1" ht="12.75">
      <c r="A788" s="407"/>
      <c r="B788" s="434" t="s">
        <v>1016</v>
      </c>
      <c r="C788" s="482" t="s">
        <v>830</v>
      </c>
      <c r="D788" s="483">
        <v>15</v>
      </c>
      <c r="E788" s="630"/>
      <c r="F788" s="561">
        <f t="shared" si="9"/>
        <v>0</v>
      </c>
      <c r="G788" s="26"/>
    </row>
    <row r="789" spans="1:7" s="27" customFormat="1" ht="12.75">
      <c r="A789" s="438"/>
      <c r="B789" s="434" t="s">
        <v>130</v>
      </c>
      <c r="C789" s="482" t="s">
        <v>830</v>
      </c>
      <c r="D789" s="483">
        <v>6</v>
      </c>
      <c r="E789" s="630"/>
      <c r="F789" s="561">
        <f t="shared" si="9"/>
        <v>0</v>
      </c>
      <c r="G789" s="26"/>
    </row>
    <row r="790" spans="1:7" s="27" customFormat="1" ht="25.5">
      <c r="A790" s="407" t="s">
        <v>1891</v>
      </c>
      <c r="B790" s="434" t="s">
        <v>1017</v>
      </c>
      <c r="C790" s="482" t="s">
        <v>830</v>
      </c>
      <c r="D790" s="483">
        <v>1</v>
      </c>
      <c r="E790" s="630"/>
      <c r="F790" s="561">
        <f t="shared" si="9"/>
        <v>0</v>
      </c>
      <c r="G790" s="26"/>
    </row>
    <row r="791" spans="1:7" s="27" customFormat="1" ht="12.75">
      <c r="A791" s="407" t="s">
        <v>1891</v>
      </c>
      <c r="B791" s="435" t="s">
        <v>1018</v>
      </c>
      <c r="C791" s="486" t="s">
        <v>830</v>
      </c>
      <c r="D791" s="409">
        <v>3</v>
      </c>
      <c r="E791" s="630"/>
      <c r="F791" s="561">
        <f t="shared" si="9"/>
        <v>0</v>
      </c>
      <c r="G791" s="26"/>
    </row>
    <row r="792" spans="1:7" s="27" customFormat="1" ht="12.75">
      <c r="A792" s="407"/>
      <c r="B792" s="432" t="s">
        <v>1019</v>
      </c>
      <c r="C792" s="486"/>
      <c r="D792" s="409"/>
      <c r="E792" s="630"/>
      <c r="F792" s="561"/>
      <c r="G792" s="26"/>
    </row>
    <row r="793" spans="1:7" s="27" customFormat="1" ht="25.5">
      <c r="A793" s="407" t="s">
        <v>1891</v>
      </c>
      <c r="B793" s="430" t="s">
        <v>1020</v>
      </c>
      <c r="C793" s="486" t="s">
        <v>1272</v>
      </c>
      <c r="D793" s="409">
        <v>2</v>
      </c>
      <c r="E793" s="630"/>
      <c r="F793" s="561">
        <f t="shared" si="9"/>
        <v>0</v>
      </c>
      <c r="G793" s="26"/>
    </row>
    <row r="794" spans="1:7" s="27" customFormat="1" ht="25.5">
      <c r="A794" s="407" t="s">
        <v>1891</v>
      </c>
      <c r="B794" s="430" t="s">
        <v>1893</v>
      </c>
      <c r="C794" s="486" t="s">
        <v>1272</v>
      </c>
      <c r="D794" s="409">
        <v>1</v>
      </c>
      <c r="E794" s="630"/>
      <c r="F794" s="561">
        <f t="shared" si="9"/>
        <v>0</v>
      </c>
      <c r="G794" s="26"/>
    </row>
    <row r="795" spans="1:7" s="27" customFormat="1" ht="25.5">
      <c r="A795" s="407" t="s">
        <v>1891</v>
      </c>
      <c r="B795" s="430" t="s">
        <v>1021</v>
      </c>
      <c r="C795" s="486" t="s">
        <v>1272</v>
      </c>
      <c r="D795" s="409">
        <v>1</v>
      </c>
      <c r="E795" s="630"/>
      <c r="F795" s="561">
        <f t="shared" si="9"/>
        <v>0</v>
      </c>
      <c r="G795" s="26"/>
    </row>
    <row r="796" spans="1:7" s="27" customFormat="1" ht="25.5">
      <c r="A796" s="407" t="s">
        <v>1891</v>
      </c>
      <c r="B796" s="430" t="s">
        <v>1022</v>
      </c>
      <c r="C796" s="486" t="s">
        <v>1272</v>
      </c>
      <c r="D796" s="409">
        <v>8</v>
      </c>
      <c r="E796" s="630"/>
      <c r="F796" s="561">
        <f t="shared" si="9"/>
        <v>0</v>
      </c>
      <c r="G796" s="26"/>
    </row>
    <row r="797" spans="1:7" s="27" customFormat="1" ht="51">
      <c r="A797" s="407" t="s">
        <v>1891</v>
      </c>
      <c r="B797" s="430" t="s">
        <v>1894</v>
      </c>
      <c r="C797" s="486" t="s">
        <v>1272</v>
      </c>
      <c r="D797" s="409">
        <v>1</v>
      </c>
      <c r="E797" s="630"/>
      <c r="F797" s="561">
        <f t="shared" si="9"/>
        <v>0</v>
      </c>
      <c r="G797" s="26"/>
    </row>
    <row r="798" spans="1:7" s="27" customFormat="1" ht="38.25">
      <c r="A798" s="407" t="s">
        <v>1891</v>
      </c>
      <c r="B798" s="408" t="s">
        <v>1895</v>
      </c>
      <c r="C798" s="486" t="s">
        <v>886</v>
      </c>
      <c r="D798" s="409">
        <v>1</v>
      </c>
      <c r="E798" s="630"/>
      <c r="F798" s="561">
        <f t="shared" si="9"/>
        <v>0</v>
      </c>
      <c r="G798" s="421"/>
    </row>
    <row r="799" spans="1:7" s="27" customFormat="1" ht="25.5">
      <c r="A799" s="407" t="s">
        <v>1891</v>
      </c>
      <c r="B799" s="434" t="s">
        <v>1023</v>
      </c>
      <c r="C799" s="482" t="s">
        <v>886</v>
      </c>
      <c r="D799" s="483">
        <v>1</v>
      </c>
      <c r="E799" s="630"/>
      <c r="F799" s="561">
        <f t="shared" si="9"/>
        <v>0</v>
      </c>
      <c r="G799" s="421"/>
    </row>
    <row r="800" spans="1:7" s="27" customFormat="1" ht="12.75">
      <c r="A800" s="407" t="s">
        <v>1891</v>
      </c>
      <c r="B800" s="433" t="s">
        <v>1896</v>
      </c>
      <c r="C800" s="482" t="s">
        <v>830</v>
      </c>
      <c r="D800" s="483">
        <v>2</v>
      </c>
      <c r="E800" s="630"/>
      <c r="F800" s="561">
        <f t="shared" si="9"/>
        <v>0</v>
      </c>
      <c r="G800" s="421"/>
    </row>
    <row r="801" spans="1:7" s="27" customFormat="1" ht="12.75">
      <c r="A801" s="407" t="s">
        <v>1891</v>
      </c>
      <c r="B801" s="433" t="s">
        <v>1897</v>
      </c>
      <c r="C801" s="482" t="s">
        <v>830</v>
      </c>
      <c r="D801" s="483">
        <v>16</v>
      </c>
      <c r="E801" s="630"/>
      <c r="F801" s="561">
        <f t="shared" si="9"/>
        <v>0</v>
      </c>
      <c r="G801" s="421"/>
    </row>
    <row r="802" spans="1:7" s="27" customFormat="1" ht="12.75">
      <c r="A802" s="407" t="s">
        <v>1891</v>
      </c>
      <c r="B802" s="433" t="s">
        <v>1898</v>
      </c>
      <c r="C802" s="482" t="s">
        <v>830</v>
      </c>
      <c r="D802" s="483">
        <v>19</v>
      </c>
      <c r="E802" s="630"/>
      <c r="F802" s="561">
        <f t="shared" si="9"/>
        <v>0</v>
      </c>
      <c r="G802" s="421"/>
    </row>
    <row r="803" spans="1:7" s="27" customFormat="1" ht="12.75">
      <c r="A803" s="407"/>
      <c r="B803" s="433" t="s">
        <v>1014</v>
      </c>
      <c r="C803" s="484"/>
      <c r="D803" s="483"/>
      <c r="E803" s="630"/>
      <c r="F803" s="561"/>
      <c r="G803" s="422"/>
    </row>
    <row r="804" spans="1:7" s="27" customFormat="1" ht="12.75">
      <c r="A804" s="407"/>
      <c r="B804" s="434" t="s">
        <v>1015</v>
      </c>
      <c r="C804" s="482" t="s">
        <v>830</v>
      </c>
      <c r="D804" s="483">
        <v>1</v>
      </c>
      <c r="E804" s="630"/>
      <c r="F804" s="561">
        <f t="shared" si="9"/>
        <v>0</v>
      </c>
      <c r="G804" s="421"/>
    </row>
    <row r="805" spans="1:7" s="27" customFormat="1" ht="12.75">
      <c r="A805" s="438"/>
      <c r="B805" s="434" t="s">
        <v>129</v>
      </c>
      <c r="C805" s="482" t="s">
        <v>830</v>
      </c>
      <c r="D805" s="483">
        <v>1</v>
      </c>
      <c r="E805" s="630"/>
      <c r="F805" s="561">
        <f t="shared" si="9"/>
        <v>0</v>
      </c>
      <c r="G805" s="421"/>
    </row>
    <row r="806" spans="1:7" s="27" customFormat="1" ht="12.75">
      <c r="A806" s="407"/>
      <c r="B806" s="434" t="s">
        <v>1016</v>
      </c>
      <c r="C806" s="482" t="s">
        <v>830</v>
      </c>
      <c r="D806" s="483">
        <v>2</v>
      </c>
      <c r="E806" s="630"/>
      <c r="F806" s="561">
        <f t="shared" si="9"/>
        <v>0</v>
      </c>
      <c r="G806" s="421"/>
    </row>
    <row r="807" spans="1:7" s="27" customFormat="1" ht="12.75">
      <c r="A807" s="438"/>
      <c r="B807" s="434" t="s">
        <v>130</v>
      </c>
      <c r="C807" s="482" t="s">
        <v>830</v>
      </c>
      <c r="D807" s="483">
        <v>2</v>
      </c>
      <c r="E807" s="630"/>
      <c r="F807" s="561">
        <f t="shared" si="9"/>
        <v>0</v>
      </c>
      <c r="G807" s="421"/>
    </row>
    <row r="808" spans="1:7" s="27" customFormat="1" ht="12.75">
      <c r="A808" s="407"/>
      <c r="B808" s="434" t="s">
        <v>1024</v>
      </c>
      <c r="C808" s="482" t="s">
        <v>830</v>
      </c>
      <c r="D808" s="483">
        <v>12</v>
      </c>
      <c r="E808" s="630"/>
      <c r="F808" s="561">
        <f t="shared" si="9"/>
        <v>0</v>
      </c>
      <c r="G808" s="421"/>
    </row>
    <row r="809" spans="1:7" s="27" customFormat="1" ht="25.5">
      <c r="A809" s="407" t="s">
        <v>1891</v>
      </c>
      <c r="B809" s="434" t="s">
        <v>1017</v>
      </c>
      <c r="C809" s="482" t="s">
        <v>830</v>
      </c>
      <c r="D809" s="483">
        <v>1</v>
      </c>
      <c r="E809" s="630"/>
      <c r="F809" s="561">
        <f t="shared" si="9"/>
        <v>0</v>
      </c>
      <c r="G809" s="421"/>
    </row>
    <row r="810" spans="1:7" s="27" customFormat="1" ht="12.75">
      <c r="A810" s="407" t="s">
        <v>1891</v>
      </c>
      <c r="B810" s="435" t="s">
        <v>1018</v>
      </c>
      <c r="C810" s="486" t="s">
        <v>830</v>
      </c>
      <c r="D810" s="409">
        <v>3</v>
      </c>
      <c r="E810" s="630"/>
      <c r="F810" s="561">
        <f t="shared" si="9"/>
        <v>0</v>
      </c>
      <c r="G810" s="421"/>
    </row>
    <row r="811" spans="1:7" s="27" customFormat="1" ht="63.75">
      <c r="A811" s="407" t="s">
        <v>1891</v>
      </c>
      <c r="B811" s="436" t="s">
        <v>142</v>
      </c>
      <c r="C811" s="482" t="s">
        <v>830</v>
      </c>
      <c r="D811" s="483">
        <v>1</v>
      </c>
      <c r="E811" s="630"/>
      <c r="F811" s="561">
        <f t="shared" si="9"/>
        <v>0</v>
      </c>
      <c r="G811" s="421"/>
    </row>
    <row r="812" spans="1:7" s="27" customFormat="1" ht="76.5">
      <c r="A812" s="407" t="s">
        <v>1891</v>
      </c>
      <c r="B812" s="436" t="s">
        <v>134</v>
      </c>
      <c r="C812" s="482" t="s">
        <v>830</v>
      </c>
      <c r="D812" s="483">
        <v>1</v>
      </c>
      <c r="E812" s="630"/>
      <c r="F812" s="561">
        <f t="shared" si="9"/>
        <v>0</v>
      </c>
      <c r="G812" s="421"/>
    </row>
    <row r="813" spans="1:7" s="27" customFormat="1" ht="63.75">
      <c r="A813" s="407" t="s">
        <v>1891</v>
      </c>
      <c r="B813" s="437" t="s">
        <v>135</v>
      </c>
      <c r="C813" s="482" t="s">
        <v>830</v>
      </c>
      <c r="D813" s="483">
        <v>1</v>
      </c>
      <c r="E813" s="630"/>
      <c r="F813" s="561">
        <f t="shared" si="9"/>
        <v>0</v>
      </c>
      <c r="G813" s="421"/>
    </row>
    <row r="814" spans="1:7" s="27" customFormat="1" ht="63.75">
      <c r="A814" s="407" t="s">
        <v>1891</v>
      </c>
      <c r="B814" s="758" t="s">
        <v>136</v>
      </c>
      <c r="C814" s="482" t="s">
        <v>830</v>
      </c>
      <c r="D814" s="483">
        <v>3</v>
      </c>
      <c r="E814" s="630"/>
      <c r="F814" s="561">
        <f t="shared" si="9"/>
        <v>0</v>
      </c>
      <c r="G814" s="421"/>
    </row>
    <row r="815" spans="1:7" s="27" customFormat="1" ht="63.75">
      <c r="A815" s="407" t="s">
        <v>1891</v>
      </c>
      <c r="B815" s="436" t="s">
        <v>137</v>
      </c>
      <c r="C815" s="482" t="s">
        <v>830</v>
      </c>
      <c r="D815" s="483">
        <v>2</v>
      </c>
      <c r="E815" s="630"/>
      <c r="F815" s="561">
        <f t="shared" si="9"/>
        <v>0</v>
      </c>
      <c r="G815" s="421"/>
    </row>
    <row r="816" spans="1:7" s="27" customFormat="1" ht="38.25">
      <c r="A816" s="407" t="s">
        <v>1891</v>
      </c>
      <c r="B816" s="436" t="s">
        <v>138</v>
      </c>
      <c r="C816" s="482" t="s">
        <v>830</v>
      </c>
      <c r="D816" s="483">
        <v>2</v>
      </c>
      <c r="E816" s="630"/>
      <c r="F816" s="561">
        <f t="shared" si="9"/>
        <v>0</v>
      </c>
      <c r="G816" s="421"/>
    </row>
    <row r="817" spans="1:7" s="27" customFormat="1" ht="25.5">
      <c r="A817" s="407"/>
      <c r="B817" s="435" t="s">
        <v>1307</v>
      </c>
      <c r="C817" s="482"/>
      <c r="D817" s="483"/>
      <c r="E817" s="630"/>
      <c r="F817" s="561"/>
      <c r="G817" s="421"/>
    </row>
    <row r="818" spans="1:7" s="27" customFormat="1" ht="25.5">
      <c r="A818" s="407"/>
      <c r="B818" s="435" t="s">
        <v>143</v>
      </c>
      <c r="C818" s="482"/>
      <c r="D818" s="483"/>
      <c r="E818" s="630"/>
      <c r="F818" s="561"/>
      <c r="G818" s="421"/>
    </row>
    <row r="819" spans="1:7" s="27" customFormat="1" ht="12.75">
      <c r="A819" s="407"/>
      <c r="B819" s="432" t="s">
        <v>1025</v>
      </c>
      <c r="C819" s="486"/>
      <c r="D819" s="409"/>
      <c r="E819" s="630"/>
      <c r="F819" s="561"/>
      <c r="G819" s="26"/>
    </row>
    <row r="820" spans="1:7" s="27" customFormat="1" ht="25.5">
      <c r="A820" s="407" t="s">
        <v>1891</v>
      </c>
      <c r="B820" s="430" t="s">
        <v>1020</v>
      </c>
      <c r="C820" s="486" t="s">
        <v>1272</v>
      </c>
      <c r="D820" s="409">
        <v>1</v>
      </c>
      <c r="E820" s="630"/>
      <c r="F820" s="561">
        <f t="shared" si="9"/>
        <v>0</v>
      </c>
      <c r="G820" s="26"/>
    </row>
    <row r="821" spans="1:7" s="27" customFormat="1" ht="25.5">
      <c r="A821" s="407" t="s">
        <v>1891</v>
      </c>
      <c r="B821" s="430" t="s">
        <v>1021</v>
      </c>
      <c r="C821" s="486" t="s">
        <v>1272</v>
      </c>
      <c r="D821" s="409">
        <v>2</v>
      </c>
      <c r="E821" s="630"/>
      <c r="F821" s="561">
        <f t="shared" si="9"/>
        <v>0</v>
      </c>
      <c r="G821" s="26"/>
    </row>
    <row r="822" spans="1:7" s="27" customFormat="1" ht="25.5">
      <c r="A822" s="407" t="s">
        <v>1891</v>
      </c>
      <c r="B822" s="430" t="s">
        <v>1022</v>
      </c>
      <c r="C822" s="486" t="s">
        <v>1272</v>
      </c>
      <c r="D822" s="409">
        <v>8</v>
      </c>
      <c r="E822" s="630"/>
      <c r="F822" s="561">
        <f t="shared" si="9"/>
        <v>0</v>
      </c>
      <c r="G822" s="26"/>
    </row>
    <row r="823" spans="1:7" s="27" customFormat="1" ht="51">
      <c r="A823" s="407" t="s">
        <v>1891</v>
      </c>
      <c r="B823" s="430" t="s">
        <v>1026</v>
      </c>
      <c r="C823" s="486" t="s">
        <v>1272</v>
      </c>
      <c r="D823" s="409">
        <v>1</v>
      </c>
      <c r="E823" s="630"/>
      <c r="F823" s="561">
        <f t="shared" si="9"/>
        <v>0</v>
      </c>
      <c r="G823" s="26"/>
    </row>
    <row r="824" spans="1:7" s="27" customFormat="1" ht="25.5">
      <c r="A824" s="407" t="s">
        <v>1891</v>
      </c>
      <c r="B824" s="434" t="s">
        <v>1027</v>
      </c>
      <c r="C824" s="482" t="s">
        <v>886</v>
      </c>
      <c r="D824" s="483">
        <v>1</v>
      </c>
      <c r="E824" s="630"/>
      <c r="F824" s="561">
        <f t="shared" si="9"/>
        <v>0</v>
      </c>
      <c r="G824" s="26"/>
    </row>
    <row r="825" spans="1:7" s="27" customFormat="1" ht="25.5">
      <c r="A825" s="407" t="s">
        <v>1891</v>
      </c>
      <c r="B825" s="434" t="s">
        <v>1028</v>
      </c>
      <c r="C825" s="482" t="s">
        <v>886</v>
      </c>
      <c r="D825" s="483">
        <v>1</v>
      </c>
      <c r="E825" s="630"/>
      <c r="F825" s="561">
        <f t="shared" si="9"/>
        <v>0</v>
      </c>
      <c r="G825" s="26"/>
    </row>
    <row r="826" spans="1:7" s="27" customFormat="1" ht="38.25">
      <c r="A826" s="407" t="s">
        <v>1891</v>
      </c>
      <c r="B826" s="434" t="s">
        <v>1029</v>
      </c>
      <c r="C826" s="482" t="s">
        <v>830</v>
      </c>
      <c r="D826" s="483">
        <v>1</v>
      </c>
      <c r="E826" s="630"/>
      <c r="F826" s="561">
        <f t="shared" si="9"/>
        <v>0</v>
      </c>
      <c r="G826" s="26"/>
    </row>
    <row r="827" spans="1:7" s="27" customFormat="1" ht="25.5">
      <c r="A827" s="407" t="s">
        <v>1891</v>
      </c>
      <c r="B827" s="434" t="s">
        <v>1023</v>
      </c>
      <c r="C827" s="482" t="s">
        <v>886</v>
      </c>
      <c r="D827" s="483">
        <v>1</v>
      </c>
      <c r="E827" s="630"/>
      <c r="F827" s="561">
        <f t="shared" si="9"/>
        <v>0</v>
      </c>
      <c r="G827" s="26"/>
    </row>
    <row r="828" spans="1:7" s="27" customFormat="1" ht="12.75">
      <c r="A828" s="407" t="s">
        <v>1891</v>
      </c>
      <c r="B828" s="433" t="s">
        <v>1030</v>
      </c>
      <c r="C828" s="482" t="s">
        <v>830</v>
      </c>
      <c r="D828" s="483">
        <v>3</v>
      </c>
      <c r="E828" s="630"/>
      <c r="F828" s="561">
        <f t="shared" si="9"/>
        <v>0</v>
      </c>
      <c r="G828" s="26"/>
    </row>
    <row r="829" spans="1:7" s="27" customFormat="1" ht="12.75">
      <c r="A829" s="407"/>
      <c r="B829" s="433" t="s">
        <v>1014</v>
      </c>
      <c r="C829" s="484"/>
      <c r="D829" s="483"/>
      <c r="E829" s="630"/>
      <c r="F829" s="561"/>
      <c r="G829" s="26"/>
    </row>
    <row r="830" spans="1:7" s="27" customFormat="1" ht="12.75">
      <c r="A830" s="407"/>
      <c r="B830" s="434" t="s">
        <v>1015</v>
      </c>
      <c r="C830" s="482" t="s">
        <v>830</v>
      </c>
      <c r="D830" s="483">
        <v>1</v>
      </c>
      <c r="E830" s="630"/>
      <c r="F830" s="561">
        <f t="shared" si="9"/>
        <v>0</v>
      </c>
      <c r="G830" s="26"/>
    </row>
    <row r="831" spans="1:7" s="27" customFormat="1" ht="12.75">
      <c r="A831" s="407"/>
      <c r="B831" s="434" t="s">
        <v>1031</v>
      </c>
      <c r="C831" s="482" t="s">
        <v>830</v>
      </c>
      <c r="D831" s="483">
        <v>2</v>
      </c>
      <c r="E831" s="630"/>
      <c r="F831" s="561">
        <f t="shared" si="9"/>
        <v>0</v>
      </c>
      <c r="G831" s="26"/>
    </row>
    <row r="832" spans="1:7" s="27" customFormat="1" ht="12.75">
      <c r="A832" s="407"/>
      <c r="B832" s="434" t="s">
        <v>1024</v>
      </c>
      <c r="C832" s="482" t="s">
        <v>830</v>
      </c>
      <c r="D832" s="483">
        <v>12</v>
      </c>
      <c r="E832" s="630"/>
      <c r="F832" s="561">
        <f t="shared" si="9"/>
        <v>0</v>
      </c>
      <c r="G832" s="26"/>
    </row>
    <row r="833" spans="1:7" s="27" customFormat="1" ht="63.75">
      <c r="A833" s="407" t="s">
        <v>1891</v>
      </c>
      <c r="B833" s="436" t="s">
        <v>142</v>
      </c>
      <c r="C833" s="482" t="s">
        <v>830</v>
      </c>
      <c r="D833" s="483">
        <v>1</v>
      </c>
      <c r="E833" s="630"/>
      <c r="F833" s="561">
        <f t="shared" si="9"/>
        <v>0</v>
      </c>
      <c r="G833" s="26"/>
    </row>
    <row r="834" spans="1:7" s="27" customFormat="1" ht="76.5">
      <c r="A834" s="407" t="s">
        <v>1891</v>
      </c>
      <c r="B834" s="436" t="s">
        <v>134</v>
      </c>
      <c r="C834" s="482" t="s">
        <v>830</v>
      </c>
      <c r="D834" s="483">
        <v>1</v>
      </c>
      <c r="E834" s="630"/>
      <c r="F834" s="561">
        <f t="shared" si="9"/>
        <v>0</v>
      </c>
      <c r="G834" s="26"/>
    </row>
    <row r="835" spans="1:7" s="27" customFormat="1" ht="63.75">
      <c r="A835" s="407" t="s">
        <v>1891</v>
      </c>
      <c r="B835" s="437" t="s">
        <v>135</v>
      </c>
      <c r="C835" s="482" t="s">
        <v>830</v>
      </c>
      <c r="D835" s="483">
        <v>1</v>
      </c>
      <c r="E835" s="630"/>
      <c r="F835" s="561">
        <f t="shared" si="9"/>
        <v>0</v>
      </c>
      <c r="G835" s="26"/>
    </row>
    <row r="836" spans="1:7" s="27" customFormat="1" ht="63.75">
      <c r="A836" s="407" t="s">
        <v>1891</v>
      </c>
      <c r="B836" s="758" t="s">
        <v>136</v>
      </c>
      <c r="C836" s="482" t="s">
        <v>830</v>
      </c>
      <c r="D836" s="483">
        <v>3</v>
      </c>
      <c r="E836" s="630"/>
      <c r="F836" s="561">
        <f t="shared" si="9"/>
        <v>0</v>
      </c>
      <c r="G836" s="26"/>
    </row>
    <row r="837" spans="1:7" s="27" customFormat="1" ht="63.75">
      <c r="A837" s="407" t="s">
        <v>1891</v>
      </c>
      <c r="B837" s="436" t="s">
        <v>137</v>
      </c>
      <c r="C837" s="482" t="s">
        <v>830</v>
      </c>
      <c r="D837" s="483">
        <v>2</v>
      </c>
      <c r="E837" s="630"/>
      <c r="F837" s="561">
        <f t="shared" si="9"/>
        <v>0</v>
      </c>
      <c r="G837" s="26"/>
    </row>
    <row r="838" spans="1:7" s="27" customFormat="1" ht="38.25">
      <c r="A838" s="407" t="s">
        <v>1891</v>
      </c>
      <c r="B838" s="436" t="s">
        <v>138</v>
      </c>
      <c r="C838" s="482" t="s">
        <v>830</v>
      </c>
      <c r="D838" s="483">
        <v>2</v>
      </c>
      <c r="E838" s="630"/>
      <c r="F838" s="561">
        <f t="shared" si="9"/>
        <v>0</v>
      </c>
      <c r="G838" s="26"/>
    </row>
    <row r="839" spans="1:7" s="27" customFormat="1" ht="51">
      <c r="A839" s="407"/>
      <c r="B839" s="524" t="s">
        <v>1032</v>
      </c>
      <c r="C839" s="519"/>
      <c r="D839" s="487"/>
      <c r="E839" s="631"/>
      <c r="F839" s="410"/>
      <c r="G839" s="26"/>
    </row>
    <row r="840" spans="1:7" s="27" customFormat="1" ht="12.75">
      <c r="A840" s="407"/>
      <c r="B840" s="442" t="s">
        <v>119</v>
      </c>
      <c r="C840" s="488" t="s">
        <v>1272</v>
      </c>
      <c r="D840" s="489">
        <v>1</v>
      </c>
      <c r="E840" s="632"/>
      <c r="F840" s="552">
        <f>SUM(F777:F839)</f>
        <v>0</v>
      </c>
      <c r="G840" s="26"/>
    </row>
    <row r="841" spans="1:7" s="27" customFormat="1" ht="12.75">
      <c r="A841" s="427"/>
      <c r="B841" s="429"/>
      <c r="C841" s="480"/>
      <c r="D841" s="481"/>
      <c r="E841" s="630"/>
      <c r="F841" s="410"/>
      <c r="G841" s="26"/>
    </row>
    <row r="842" spans="1:7" s="27" customFormat="1" ht="114.75">
      <c r="A842" s="407" t="s">
        <v>1278</v>
      </c>
      <c r="B842" s="758" t="s">
        <v>139</v>
      </c>
      <c r="C842" s="482" t="s">
        <v>830</v>
      </c>
      <c r="D842" s="483">
        <v>6</v>
      </c>
      <c r="E842" s="630"/>
      <c r="F842" s="410">
        <f>D842*E842</f>
        <v>0</v>
      </c>
      <c r="G842" s="26"/>
    </row>
    <row r="843" spans="1:7" s="27" customFormat="1" ht="12.75">
      <c r="A843" s="427"/>
      <c r="B843" s="429"/>
      <c r="C843" s="480"/>
      <c r="D843" s="481"/>
      <c r="E843" s="630"/>
      <c r="F843" s="410"/>
      <c r="G843" s="26"/>
    </row>
    <row r="844" spans="1:7" s="27" customFormat="1" ht="25.5">
      <c r="A844" s="407" t="s">
        <v>1280</v>
      </c>
      <c r="B844" s="430" t="s">
        <v>144</v>
      </c>
      <c r="C844" s="409"/>
      <c r="D844" s="481"/>
      <c r="E844" s="630"/>
      <c r="F844" s="410"/>
      <c r="G844" s="26"/>
    </row>
    <row r="845" spans="1:7" s="27" customFormat="1" ht="127.5">
      <c r="A845" s="407"/>
      <c r="B845" s="431" t="s">
        <v>1308</v>
      </c>
      <c r="C845" s="486" t="s">
        <v>830</v>
      </c>
      <c r="D845" s="409">
        <v>1</v>
      </c>
      <c r="E845" s="630"/>
      <c r="F845" s="561">
        <f>D845*E845</f>
        <v>0</v>
      </c>
      <c r="G845" s="26"/>
    </row>
    <row r="846" spans="1:7" s="27" customFormat="1" ht="12.75">
      <c r="A846" s="407"/>
      <c r="B846" s="432" t="s">
        <v>1892</v>
      </c>
      <c r="C846" s="486"/>
      <c r="D846" s="409"/>
      <c r="E846" s="630"/>
      <c r="F846" s="561">
        <f aca="true" t="shared" si="10" ref="F846:F879">D846*E846</f>
        <v>0</v>
      </c>
      <c r="G846" s="26"/>
    </row>
    <row r="847" spans="1:7" s="27" customFormat="1" ht="25.5">
      <c r="A847" s="407" t="s">
        <v>1891</v>
      </c>
      <c r="B847" s="430" t="s">
        <v>1309</v>
      </c>
      <c r="C847" s="486" t="s">
        <v>1272</v>
      </c>
      <c r="D847" s="409">
        <v>1</v>
      </c>
      <c r="E847" s="630"/>
      <c r="F847" s="561">
        <f t="shared" si="10"/>
        <v>0</v>
      </c>
      <c r="G847" s="26"/>
    </row>
    <row r="848" spans="1:7" s="27" customFormat="1" ht="25.5">
      <c r="A848" s="407" t="s">
        <v>1891</v>
      </c>
      <c r="B848" s="430" t="s">
        <v>1310</v>
      </c>
      <c r="C848" s="486" t="s">
        <v>1272</v>
      </c>
      <c r="D848" s="409">
        <v>1</v>
      </c>
      <c r="E848" s="630"/>
      <c r="F848" s="561">
        <f t="shared" si="10"/>
        <v>0</v>
      </c>
      <c r="G848" s="26"/>
    </row>
    <row r="849" spans="1:7" s="27" customFormat="1" ht="25.5">
      <c r="A849" s="407" t="s">
        <v>1891</v>
      </c>
      <c r="B849" s="430" t="s">
        <v>1311</v>
      </c>
      <c r="C849" s="486" t="s">
        <v>1272</v>
      </c>
      <c r="D849" s="409">
        <v>1</v>
      </c>
      <c r="E849" s="630"/>
      <c r="F849" s="561">
        <f t="shared" si="10"/>
        <v>0</v>
      </c>
      <c r="G849" s="26"/>
    </row>
    <row r="850" spans="1:7" s="27" customFormat="1" ht="51">
      <c r="A850" s="407" t="s">
        <v>1891</v>
      </c>
      <c r="B850" s="430" t="s">
        <v>1312</v>
      </c>
      <c r="C850" s="486" t="s">
        <v>1272</v>
      </c>
      <c r="D850" s="409">
        <v>1</v>
      </c>
      <c r="E850" s="630"/>
      <c r="F850" s="561">
        <f t="shared" si="10"/>
        <v>0</v>
      </c>
      <c r="G850" s="26"/>
    </row>
    <row r="851" spans="1:7" s="27" customFormat="1" ht="38.25">
      <c r="A851" s="407" t="s">
        <v>1891</v>
      </c>
      <c r="B851" s="408" t="s">
        <v>1313</v>
      </c>
      <c r="C851" s="486" t="s">
        <v>886</v>
      </c>
      <c r="D851" s="409">
        <v>1</v>
      </c>
      <c r="E851" s="630"/>
      <c r="F851" s="561">
        <f t="shared" si="10"/>
        <v>0</v>
      </c>
      <c r="G851" s="26"/>
    </row>
    <row r="852" spans="1:7" s="27" customFormat="1" ht="12.75">
      <c r="A852" s="407" t="s">
        <v>1891</v>
      </c>
      <c r="B852" s="433" t="s">
        <v>1896</v>
      </c>
      <c r="C852" s="482" t="s">
        <v>830</v>
      </c>
      <c r="D852" s="483">
        <v>1</v>
      </c>
      <c r="E852" s="630"/>
      <c r="F852" s="561">
        <f t="shared" si="10"/>
        <v>0</v>
      </c>
      <c r="G852" s="26"/>
    </row>
    <row r="853" spans="1:7" s="27" customFormat="1" ht="12.75">
      <c r="A853" s="407" t="s">
        <v>1891</v>
      </c>
      <c r="B853" s="433" t="s">
        <v>1314</v>
      </c>
      <c r="C853" s="482" t="s">
        <v>830</v>
      </c>
      <c r="D853" s="483">
        <v>1</v>
      </c>
      <c r="E853" s="630"/>
      <c r="F853" s="561">
        <f t="shared" si="10"/>
        <v>0</v>
      </c>
      <c r="G853" s="26"/>
    </row>
    <row r="854" spans="1:7" s="27" customFormat="1" ht="12.75">
      <c r="A854" s="407" t="s">
        <v>1891</v>
      </c>
      <c r="B854" s="433" t="s">
        <v>1898</v>
      </c>
      <c r="C854" s="482" t="s">
        <v>830</v>
      </c>
      <c r="D854" s="483">
        <v>5</v>
      </c>
      <c r="E854" s="630"/>
      <c r="F854" s="561">
        <f t="shared" si="10"/>
        <v>0</v>
      </c>
      <c r="G854" s="26"/>
    </row>
    <row r="855" spans="1:7" s="27" customFormat="1" ht="12.75">
      <c r="A855" s="407" t="s">
        <v>1891</v>
      </c>
      <c r="B855" s="433" t="s">
        <v>1014</v>
      </c>
      <c r="C855" s="484"/>
      <c r="D855" s="483"/>
      <c r="E855" s="630"/>
      <c r="F855" s="561"/>
      <c r="G855" s="26"/>
    </row>
    <row r="856" spans="1:7" s="27" customFormat="1" ht="12.75">
      <c r="A856" s="407"/>
      <c r="B856" s="434" t="s">
        <v>1015</v>
      </c>
      <c r="C856" s="482" t="s">
        <v>830</v>
      </c>
      <c r="D856" s="483">
        <v>1</v>
      </c>
      <c r="E856" s="630"/>
      <c r="F856" s="561">
        <f t="shared" si="10"/>
        <v>0</v>
      </c>
      <c r="G856" s="26"/>
    </row>
    <row r="857" spans="1:7" s="27" customFormat="1" ht="12.75">
      <c r="A857" s="438"/>
      <c r="B857" s="434" t="s">
        <v>129</v>
      </c>
      <c r="C857" s="482" t="s">
        <v>830</v>
      </c>
      <c r="D857" s="483">
        <v>1</v>
      </c>
      <c r="E857" s="630"/>
      <c r="F857" s="561">
        <f t="shared" si="10"/>
        <v>0</v>
      </c>
      <c r="G857" s="26"/>
    </row>
    <row r="858" spans="1:7" s="27" customFormat="1" ht="12.75">
      <c r="A858" s="438"/>
      <c r="B858" s="434" t="s">
        <v>130</v>
      </c>
      <c r="C858" s="482" t="s">
        <v>830</v>
      </c>
      <c r="D858" s="483">
        <v>1</v>
      </c>
      <c r="E858" s="630"/>
      <c r="F858" s="561">
        <f t="shared" si="10"/>
        <v>0</v>
      </c>
      <c r="G858" s="26"/>
    </row>
    <row r="859" spans="1:7" s="27" customFormat="1" ht="12.75">
      <c r="A859" s="407"/>
      <c r="B859" s="434" t="s">
        <v>1315</v>
      </c>
      <c r="C859" s="482" t="s">
        <v>830</v>
      </c>
      <c r="D859" s="483">
        <v>1</v>
      </c>
      <c r="E859" s="630"/>
      <c r="F859" s="561">
        <f t="shared" si="10"/>
        <v>0</v>
      </c>
      <c r="G859" s="26"/>
    </row>
    <row r="860" spans="1:7" s="27" customFormat="1" ht="12.75">
      <c r="A860" s="407"/>
      <c r="B860" s="434" t="s">
        <v>1316</v>
      </c>
      <c r="C860" s="482" t="s">
        <v>830</v>
      </c>
      <c r="D860" s="483">
        <v>1</v>
      </c>
      <c r="E860" s="630"/>
      <c r="F860" s="561">
        <f t="shared" si="10"/>
        <v>0</v>
      </c>
      <c r="G860" s="26"/>
    </row>
    <row r="861" spans="1:7" s="27" customFormat="1" ht="12.75">
      <c r="A861" s="407"/>
      <c r="B861" s="434" t="s">
        <v>1317</v>
      </c>
      <c r="C861" s="482" t="s">
        <v>830</v>
      </c>
      <c r="D861" s="483">
        <v>1</v>
      </c>
      <c r="E861" s="630"/>
      <c r="F861" s="561">
        <f t="shared" si="10"/>
        <v>0</v>
      </c>
      <c r="G861" s="26"/>
    </row>
    <row r="862" spans="1:7" s="27" customFormat="1" ht="25.5">
      <c r="A862" s="407" t="s">
        <v>1891</v>
      </c>
      <c r="B862" s="434" t="s">
        <v>1017</v>
      </c>
      <c r="C862" s="482" t="s">
        <v>830</v>
      </c>
      <c r="D862" s="483">
        <v>1</v>
      </c>
      <c r="E862" s="630"/>
      <c r="F862" s="561">
        <f t="shared" si="10"/>
        <v>0</v>
      </c>
      <c r="G862" s="26"/>
    </row>
    <row r="863" spans="1:7" s="27" customFormat="1" ht="51">
      <c r="A863" s="407" t="s">
        <v>1891</v>
      </c>
      <c r="B863" s="435" t="s">
        <v>1318</v>
      </c>
      <c r="C863" s="486" t="s">
        <v>830</v>
      </c>
      <c r="D863" s="409">
        <v>1</v>
      </c>
      <c r="E863" s="630"/>
      <c r="F863" s="561">
        <f t="shared" si="10"/>
        <v>0</v>
      </c>
      <c r="G863" s="26"/>
    </row>
    <row r="864" spans="1:7" s="27" customFormat="1" ht="12.75">
      <c r="A864" s="407" t="s">
        <v>1891</v>
      </c>
      <c r="B864" s="435" t="s">
        <v>1018</v>
      </c>
      <c r="C864" s="486" t="s">
        <v>830</v>
      </c>
      <c r="D864" s="409">
        <v>3</v>
      </c>
      <c r="E864" s="630"/>
      <c r="F864" s="561">
        <f t="shared" si="10"/>
        <v>0</v>
      </c>
      <c r="G864" s="26"/>
    </row>
    <row r="865" spans="1:7" s="27" customFormat="1" ht="12.75">
      <c r="A865" s="407"/>
      <c r="B865" s="432" t="s">
        <v>1019</v>
      </c>
      <c r="C865" s="486"/>
      <c r="D865" s="409"/>
      <c r="E865" s="630"/>
      <c r="F865" s="561"/>
      <c r="G865" s="26"/>
    </row>
    <row r="866" spans="1:7" s="27" customFormat="1" ht="25.5">
      <c r="A866" s="407" t="s">
        <v>1891</v>
      </c>
      <c r="B866" s="430" t="s">
        <v>1319</v>
      </c>
      <c r="C866" s="486" t="s">
        <v>1272</v>
      </c>
      <c r="D866" s="409">
        <v>1</v>
      </c>
      <c r="E866" s="630"/>
      <c r="F866" s="561">
        <f t="shared" si="10"/>
        <v>0</v>
      </c>
      <c r="G866" s="26"/>
    </row>
    <row r="867" spans="1:7" s="27" customFormat="1" ht="25.5">
      <c r="A867" s="407" t="s">
        <v>1891</v>
      </c>
      <c r="B867" s="434" t="s">
        <v>1320</v>
      </c>
      <c r="C867" s="482" t="s">
        <v>886</v>
      </c>
      <c r="D867" s="483">
        <v>1</v>
      </c>
      <c r="E867" s="630"/>
      <c r="F867" s="561">
        <f t="shared" si="10"/>
        <v>0</v>
      </c>
      <c r="G867" s="26"/>
    </row>
    <row r="868" spans="1:7" s="27" customFormat="1" ht="38.25">
      <c r="A868" s="407" t="s">
        <v>1891</v>
      </c>
      <c r="B868" s="434" t="s">
        <v>1321</v>
      </c>
      <c r="C868" s="486"/>
      <c r="D868" s="409"/>
      <c r="E868" s="630"/>
      <c r="F868" s="561"/>
      <c r="G868" s="26"/>
    </row>
    <row r="869" spans="1:7" s="27" customFormat="1" ht="51">
      <c r="A869" s="407" t="s">
        <v>1891</v>
      </c>
      <c r="B869" s="430" t="s">
        <v>1312</v>
      </c>
      <c r="C869" s="486" t="s">
        <v>1272</v>
      </c>
      <c r="D869" s="409">
        <v>1</v>
      </c>
      <c r="E869" s="630"/>
      <c r="F869" s="561">
        <f t="shared" si="10"/>
        <v>0</v>
      </c>
      <c r="G869" s="26"/>
    </row>
    <row r="870" spans="1:7" s="27" customFormat="1" ht="12.75">
      <c r="A870" s="407" t="s">
        <v>1891</v>
      </c>
      <c r="B870" s="433" t="s">
        <v>1896</v>
      </c>
      <c r="C870" s="482" t="s">
        <v>830</v>
      </c>
      <c r="D870" s="483">
        <v>1</v>
      </c>
      <c r="E870" s="630"/>
      <c r="F870" s="561">
        <f t="shared" si="10"/>
        <v>0</v>
      </c>
      <c r="G870" s="26"/>
    </row>
    <row r="871" spans="1:7" s="27" customFormat="1" ht="12.75">
      <c r="A871" s="407" t="s">
        <v>1891</v>
      </c>
      <c r="B871" s="433" t="s">
        <v>1897</v>
      </c>
      <c r="C871" s="482" t="s">
        <v>830</v>
      </c>
      <c r="D871" s="483">
        <v>2</v>
      </c>
      <c r="E871" s="630"/>
      <c r="F871" s="561">
        <f t="shared" si="10"/>
        <v>0</v>
      </c>
      <c r="G871" s="26"/>
    </row>
    <row r="872" spans="1:7" s="27" customFormat="1" ht="12.75">
      <c r="A872" s="407"/>
      <c r="B872" s="433" t="s">
        <v>1014</v>
      </c>
      <c r="C872" s="484"/>
      <c r="D872" s="483"/>
      <c r="E872" s="630"/>
      <c r="F872" s="561">
        <f t="shared" si="10"/>
        <v>0</v>
      </c>
      <c r="G872" s="26"/>
    </row>
    <row r="873" spans="1:7" s="27" customFormat="1" ht="12.75">
      <c r="A873" s="407"/>
      <c r="B873" s="434" t="s">
        <v>1015</v>
      </c>
      <c r="C873" s="482" t="s">
        <v>830</v>
      </c>
      <c r="D873" s="483">
        <v>1</v>
      </c>
      <c r="E873" s="630"/>
      <c r="F873" s="561">
        <f t="shared" si="10"/>
        <v>0</v>
      </c>
      <c r="G873" s="26"/>
    </row>
    <row r="874" spans="1:7" s="27" customFormat="1" ht="12.75">
      <c r="A874" s="438"/>
      <c r="B874" s="434" t="s">
        <v>129</v>
      </c>
      <c r="C874" s="482" t="s">
        <v>830</v>
      </c>
      <c r="D874" s="483">
        <v>1</v>
      </c>
      <c r="E874" s="630"/>
      <c r="F874" s="561">
        <f t="shared" si="10"/>
        <v>0</v>
      </c>
      <c r="G874" s="26"/>
    </row>
    <row r="875" spans="1:7" s="27" customFormat="1" ht="12.75">
      <c r="A875" s="438"/>
      <c r="B875" s="434" t="s">
        <v>130</v>
      </c>
      <c r="C875" s="482" t="s">
        <v>830</v>
      </c>
      <c r="D875" s="483">
        <v>1</v>
      </c>
      <c r="E875" s="630"/>
      <c r="F875" s="561">
        <f t="shared" si="10"/>
        <v>0</v>
      </c>
      <c r="G875" s="26"/>
    </row>
    <row r="876" spans="1:7" s="27" customFormat="1" ht="12.75">
      <c r="A876" s="407"/>
      <c r="B876" s="434" t="s">
        <v>1322</v>
      </c>
      <c r="C876" s="482" t="s">
        <v>830</v>
      </c>
      <c r="D876" s="483">
        <v>1</v>
      </c>
      <c r="E876" s="630"/>
      <c r="F876" s="561">
        <f t="shared" si="10"/>
        <v>0</v>
      </c>
      <c r="G876" s="26"/>
    </row>
    <row r="877" spans="1:7" s="27" customFormat="1" ht="25.5">
      <c r="A877" s="407" t="s">
        <v>1891</v>
      </c>
      <c r="B877" s="434" t="s">
        <v>1017</v>
      </c>
      <c r="C877" s="482" t="s">
        <v>830</v>
      </c>
      <c r="D877" s="483">
        <v>1</v>
      </c>
      <c r="E877" s="630"/>
      <c r="F877" s="561">
        <f t="shared" si="10"/>
        <v>0</v>
      </c>
      <c r="G877" s="26"/>
    </row>
    <row r="878" spans="1:7" s="27" customFormat="1" ht="51">
      <c r="A878" s="407" t="s">
        <v>1891</v>
      </c>
      <c r="B878" s="435" t="s">
        <v>1318</v>
      </c>
      <c r="C878" s="486" t="s">
        <v>830</v>
      </c>
      <c r="D878" s="409">
        <v>1</v>
      </c>
      <c r="E878" s="630"/>
      <c r="F878" s="561">
        <f t="shared" si="10"/>
        <v>0</v>
      </c>
      <c r="G878" s="26"/>
    </row>
    <row r="879" spans="1:7" s="27" customFormat="1" ht="12.75">
      <c r="A879" s="407" t="s">
        <v>1891</v>
      </c>
      <c r="B879" s="435" t="s">
        <v>1018</v>
      </c>
      <c r="C879" s="486" t="s">
        <v>830</v>
      </c>
      <c r="D879" s="409">
        <v>3</v>
      </c>
      <c r="E879" s="630"/>
      <c r="F879" s="561">
        <f t="shared" si="10"/>
        <v>0</v>
      </c>
      <c r="G879" s="26"/>
    </row>
    <row r="880" spans="1:7" s="27" customFormat="1" ht="51">
      <c r="A880" s="407"/>
      <c r="B880" s="524" t="s">
        <v>1323</v>
      </c>
      <c r="C880" s="519"/>
      <c r="D880" s="487"/>
      <c r="E880" s="631"/>
      <c r="F880" s="410"/>
      <c r="G880" s="26"/>
    </row>
    <row r="881" spans="1:7" s="27" customFormat="1" ht="12.75">
      <c r="A881" s="407"/>
      <c r="B881" s="442" t="s">
        <v>122</v>
      </c>
      <c r="C881" s="488" t="s">
        <v>1272</v>
      </c>
      <c r="D881" s="489">
        <v>1</v>
      </c>
      <c r="E881" s="632"/>
      <c r="F881" s="552">
        <f>SUM(F845:F880)</f>
        <v>0</v>
      </c>
      <c r="G881" s="26"/>
    </row>
    <row r="882" spans="1:7" s="27" customFormat="1" ht="12.75">
      <c r="A882" s="407"/>
      <c r="B882" s="435"/>
      <c r="C882" s="491"/>
      <c r="D882" s="492"/>
      <c r="E882" s="620"/>
      <c r="F882" s="410"/>
      <c r="G882" s="26"/>
    </row>
    <row r="883" spans="1:7" s="27" customFormat="1" ht="89.25">
      <c r="A883" s="407" t="s">
        <v>1282</v>
      </c>
      <c r="B883" s="439" t="s">
        <v>145</v>
      </c>
      <c r="C883" s="486" t="s">
        <v>1272</v>
      </c>
      <c r="D883" s="562">
        <v>8</v>
      </c>
      <c r="E883" s="620"/>
      <c r="F883" s="410">
        <f>D883*E883</f>
        <v>0</v>
      </c>
      <c r="G883" s="26"/>
    </row>
    <row r="884" spans="1:7" s="27" customFormat="1" ht="12.75">
      <c r="A884" s="407"/>
      <c r="B884" s="435"/>
      <c r="C884" s="491"/>
      <c r="D884" s="563"/>
      <c r="E884" s="620"/>
      <c r="F884" s="410"/>
      <c r="G884" s="26"/>
    </row>
    <row r="885" spans="1:7" s="27" customFormat="1" ht="63.75">
      <c r="A885" s="407" t="s">
        <v>1874</v>
      </c>
      <c r="B885" s="439" t="s">
        <v>146</v>
      </c>
      <c r="C885" s="486" t="s">
        <v>1272</v>
      </c>
      <c r="D885" s="562">
        <v>8</v>
      </c>
      <c r="E885" s="620"/>
      <c r="F885" s="410">
        <f>D885*E885</f>
        <v>0</v>
      </c>
      <c r="G885" s="26"/>
    </row>
    <row r="886" spans="1:7" s="27" customFormat="1" ht="12.75">
      <c r="A886" s="407"/>
      <c r="B886" s="435"/>
      <c r="C886" s="491"/>
      <c r="D886" s="492"/>
      <c r="E886" s="620"/>
      <c r="F886" s="410"/>
      <c r="G886" s="26"/>
    </row>
    <row r="887" spans="1:7" s="27" customFormat="1" ht="38.25">
      <c r="A887" s="407" t="s">
        <v>1875</v>
      </c>
      <c r="B887" s="430" t="s">
        <v>147</v>
      </c>
      <c r="C887" s="486"/>
      <c r="D887" s="409"/>
      <c r="E887" s="620"/>
      <c r="F887" s="410"/>
      <c r="G887" s="26"/>
    </row>
    <row r="888" spans="1:7" s="27" customFormat="1" ht="63.75">
      <c r="A888" s="407" t="s">
        <v>1891</v>
      </c>
      <c r="B888" s="440" t="s">
        <v>148</v>
      </c>
      <c r="C888" s="486" t="s">
        <v>830</v>
      </c>
      <c r="D888" s="409">
        <v>1</v>
      </c>
      <c r="E888" s="620"/>
      <c r="F888" s="561">
        <f>D888*E888</f>
        <v>0</v>
      </c>
      <c r="G888" s="26"/>
    </row>
    <row r="889" spans="1:7" s="27" customFormat="1" ht="25.5">
      <c r="A889" s="407" t="s">
        <v>1891</v>
      </c>
      <c r="B889" s="434" t="s">
        <v>1324</v>
      </c>
      <c r="C889" s="482" t="s">
        <v>886</v>
      </c>
      <c r="D889" s="483">
        <v>2</v>
      </c>
      <c r="E889" s="620"/>
      <c r="F889" s="561">
        <f aca="true" t="shared" si="11" ref="F889:F895">D889*E889</f>
        <v>0</v>
      </c>
      <c r="G889" s="26"/>
    </row>
    <row r="890" spans="1:7" s="27" customFormat="1" ht="12.75">
      <c r="A890" s="407" t="s">
        <v>1891</v>
      </c>
      <c r="B890" s="433" t="s">
        <v>1014</v>
      </c>
      <c r="C890" s="484"/>
      <c r="D890" s="483"/>
      <c r="E890" s="630"/>
      <c r="F890" s="561">
        <f t="shared" si="11"/>
        <v>0</v>
      </c>
      <c r="G890" s="26"/>
    </row>
    <row r="891" spans="1:7" s="27" customFormat="1" ht="12.75">
      <c r="A891" s="407"/>
      <c r="B891" s="434" t="s">
        <v>1325</v>
      </c>
      <c r="C891" s="482" t="s">
        <v>830</v>
      </c>
      <c r="D891" s="483">
        <v>2</v>
      </c>
      <c r="E891" s="630"/>
      <c r="F891" s="561">
        <f t="shared" si="11"/>
        <v>0</v>
      </c>
      <c r="G891" s="26"/>
    </row>
    <row r="892" spans="1:7" s="27" customFormat="1" ht="12.75">
      <c r="A892" s="407" t="s">
        <v>1891</v>
      </c>
      <c r="B892" s="436" t="s">
        <v>149</v>
      </c>
      <c r="C892" s="482" t="s">
        <v>830</v>
      </c>
      <c r="D892" s="483">
        <v>2</v>
      </c>
      <c r="E892" s="620"/>
      <c r="F892" s="561">
        <f t="shared" si="11"/>
        <v>0</v>
      </c>
      <c r="G892" s="26"/>
    </row>
    <row r="893" spans="1:7" s="27" customFormat="1" ht="25.5">
      <c r="A893" s="407" t="s">
        <v>1891</v>
      </c>
      <c r="B893" s="436" t="s">
        <v>150</v>
      </c>
      <c r="C893" s="482" t="s">
        <v>830</v>
      </c>
      <c r="D893" s="483">
        <v>2</v>
      </c>
      <c r="E893" s="620"/>
      <c r="F893" s="561">
        <f t="shared" si="11"/>
        <v>0</v>
      </c>
      <c r="G893" s="26"/>
    </row>
    <row r="894" spans="1:7" s="27" customFormat="1" ht="25.5">
      <c r="A894" s="407" t="s">
        <v>1891</v>
      </c>
      <c r="B894" s="436" t="s">
        <v>151</v>
      </c>
      <c r="C894" s="482" t="s">
        <v>830</v>
      </c>
      <c r="D894" s="483">
        <v>2</v>
      </c>
      <c r="E894" s="620"/>
      <c r="F894" s="561">
        <f t="shared" si="11"/>
        <v>0</v>
      </c>
      <c r="G894" s="421"/>
    </row>
    <row r="895" spans="1:7" s="27" customFormat="1" ht="25.5">
      <c r="A895" s="407" t="s">
        <v>1891</v>
      </c>
      <c r="B895" s="441" t="s">
        <v>152</v>
      </c>
      <c r="C895" s="472" t="s">
        <v>830</v>
      </c>
      <c r="D895" s="473">
        <v>2</v>
      </c>
      <c r="E895" s="626"/>
      <c r="F895" s="564">
        <f t="shared" si="11"/>
        <v>0</v>
      </c>
      <c r="G895" s="421"/>
    </row>
    <row r="896" spans="1:7" s="27" customFormat="1" ht="12.75">
      <c r="A896" s="407"/>
      <c r="B896" s="442" t="s">
        <v>153</v>
      </c>
      <c r="C896" s="488" t="s">
        <v>1272</v>
      </c>
      <c r="D896" s="489">
        <v>4</v>
      </c>
      <c r="E896" s="623"/>
      <c r="F896" s="552">
        <f>SUM(F888:F895)</f>
        <v>0</v>
      </c>
      <c r="G896" s="421"/>
    </row>
    <row r="897" spans="1:7" s="27" customFormat="1" ht="12.75">
      <c r="A897" s="407"/>
      <c r="B897" s="435"/>
      <c r="C897" s="491"/>
      <c r="D897" s="492"/>
      <c r="E897" s="620"/>
      <c r="F897" s="410"/>
      <c r="G897" s="421"/>
    </row>
    <row r="898" spans="1:7" s="27" customFormat="1" ht="114.75">
      <c r="A898" s="407" t="s">
        <v>1876</v>
      </c>
      <c r="B898" s="758" t="s">
        <v>139</v>
      </c>
      <c r="C898" s="482" t="s">
        <v>830</v>
      </c>
      <c r="D898" s="483">
        <v>8</v>
      </c>
      <c r="E898" s="620"/>
      <c r="F898" s="410">
        <f>D898*E898</f>
        <v>0</v>
      </c>
      <c r="G898" s="421"/>
    </row>
    <row r="899" spans="1:7" s="27" customFormat="1" ht="12.75">
      <c r="A899" s="407"/>
      <c r="B899" s="439"/>
      <c r="C899" s="482"/>
      <c r="D899" s="483"/>
      <c r="E899" s="620"/>
      <c r="F899" s="410"/>
      <c r="G899" s="421"/>
    </row>
    <row r="900" spans="1:7" s="27" customFormat="1" ht="114.75">
      <c r="A900" s="407" t="s">
        <v>1877</v>
      </c>
      <c r="B900" s="430" t="s">
        <v>1326</v>
      </c>
      <c r="C900" s="486" t="s">
        <v>1272</v>
      </c>
      <c r="D900" s="409">
        <v>6</v>
      </c>
      <c r="E900" s="620"/>
      <c r="F900" s="410">
        <f>D900*E900</f>
        <v>0</v>
      </c>
      <c r="G900" s="421"/>
    </row>
    <row r="901" spans="1:7" s="27" customFormat="1" ht="12.75">
      <c r="A901" s="407"/>
      <c r="B901" s="430"/>
      <c r="C901" s="491"/>
      <c r="D901" s="492"/>
      <c r="E901" s="620"/>
      <c r="F901" s="410"/>
      <c r="G901" s="421"/>
    </row>
    <row r="902" spans="1:7" s="27" customFormat="1" ht="216.75">
      <c r="A902" s="525" t="s">
        <v>1878</v>
      </c>
      <c r="B902" s="439" t="s">
        <v>154</v>
      </c>
      <c r="C902" s="411"/>
      <c r="D902" s="492"/>
      <c r="E902" s="620"/>
      <c r="F902" s="410"/>
      <c r="G902" s="421"/>
    </row>
    <row r="903" spans="1:7" s="27" customFormat="1" ht="12.75">
      <c r="A903" s="407" t="s">
        <v>155</v>
      </c>
      <c r="B903" s="435" t="s">
        <v>1328</v>
      </c>
      <c r="C903" s="493" t="s">
        <v>886</v>
      </c>
      <c r="D903" s="475">
        <v>1</v>
      </c>
      <c r="E903" s="620"/>
      <c r="F903" s="410">
        <f>D903*E903</f>
        <v>0</v>
      </c>
      <c r="G903" s="421"/>
    </row>
    <row r="904" spans="1:7" s="27" customFormat="1" ht="12.75">
      <c r="A904" s="407" t="s">
        <v>156</v>
      </c>
      <c r="B904" s="435" t="s">
        <v>1329</v>
      </c>
      <c r="C904" s="493" t="s">
        <v>886</v>
      </c>
      <c r="D904" s="475">
        <v>1</v>
      </c>
      <c r="E904" s="620"/>
      <c r="F904" s="410">
        <f>D904*E904</f>
        <v>0</v>
      </c>
      <c r="G904" s="421"/>
    </row>
    <row r="905" spans="1:7" s="27" customFormat="1" ht="12.75">
      <c r="A905" s="407"/>
      <c r="B905" s="435"/>
      <c r="C905" s="491"/>
      <c r="D905" s="492"/>
      <c r="E905" s="620"/>
      <c r="F905" s="410"/>
      <c r="G905" s="421"/>
    </row>
    <row r="906" spans="1:7" s="27" customFormat="1" ht="293.25">
      <c r="A906" s="407" t="s">
        <v>1327</v>
      </c>
      <c r="B906" s="460" t="s">
        <v>808</v>
      </c>
      <c r="C906" s="411"/>
      <c r="D906" s="409"/>
      <c r="E906" s="620"/>
      <c r="F906" s="410"/>
      <c r="G906" s="421"/>
    </row>
    <row r="907" spans="1:7" s="27" customFormat="1" ht="127.5">
      <c r="A907" s="407"/>
      <c r="B907" s="430" t="s">
        <v>809</v>
      </c>
      <c r="C907" s="411"/>
      <c r="D907" s="409"/>
      <c r="E907" s="620"/>
      <c r="F907" s="410"/>
      <c r="G907" s="421"/>
    </row>
    <row r="908" spans="1:7" s="27" customFormat="1" ht="25.5" customHeight="1">
      <c r="A908" s="407"/>
      <c r="B908" s="408" t="s">
        <v>810</v>
      </c>
      <c r="C908" s="411"/>
      <c r="D908" s="409"/>
      <c r="E908" s="620"/>
      <c r="F908" s="410"/>
      <c r="G908" s="421"/>
    </row>
    <row r="909" spans="1:7" s="27" customFormat="1" ht="25.5" customHeight="1">
      <c r="A909" s="407"/>
      <c r="B909" s="526"/>
      <c r="C909" s="486" t="s">
        <v>886</v>
      </c>
      <c r="D909" s="409">
        <v>3</v>
      </c>
      <c r="E909" s="620"/>
      <c r="F909" s="410">
        <f>D909*E909</f>
        <v>0</v>
      </c>
      <c r="G909" s="421"/>
    </row>
    <row r="910" spans="1:7" s="27" customFormat="1" ht="12.75">
      <c r="A910" s="407"/>
      <c r="B910" s="435"/>
      <c r="C910" s="491"/>
      <c r="D910" s="492"/>
      <c r="E910" s="620"/>
      <c r="F910" s="410"/>
      <c r="G910" s="421"/>
    </row>
    <row r="911" spans="1:7" s="27" customFormat="1" ht="76.5">
      <c r="A911" s="407" t="s">
        <v>1330</v>
      </c>
      <c r="B911" s="440" t="s">
        <v>157</v>
      </c>
      <c r="C911" s="411"/>
      <c r="D911" s="411"/>
      <c r="E911" s="620"/>
      <c r="F911" s="410"/>
      <c r="G911" s="421"/>
    </row>
    <row r="912" spans="1:7" s="27" customFormat="1" ht="12.75">
      <c r="A912" s="407" t="s">
        <v>158</v>
      </c>
      <c r="B912" s="435" t="s">
        <v>813</v>
      </c>
      <c r="C912" s="486" t="s">
        <v>886</v>
      </c>
      <c r="D912" s="409">
        <v>1</v>
      </c>
      <c r="E912" s="620"/>
      <c r="F912" s="410">
        <f>D912*E912</f>
        <v>0</v>
      </c>
      <c r="G912" s="421"/>
    </row>
    <row r="913" spans="1:7" s="27" customFormat="1" ht="12.75">
      <c r="A913" s="407" t="s">
        <v>159</v>
      </c>
      <c r="B913" s="435" t="s">
        <v>815</v>
      </c>
      <c r="C913" s="486" t="s">
        <v>886</v>
      </c>
      <c r="D913" s="409">
        <v>3</v>
      </c>
      <c r="E913" s="620"/>
      <c r="F913" s="410">
        <f>D913*E913</f>
        <v>0</v>
      </c>
      <c r="G913" s="421"/>
    </row>
    <row r="914" spans="1:7" s="27" customFormat="1" ht="12.75">
      <c r="A914" s="407"/>
      <c r="B914" s="435"/>
      <c r="C914" s="491"/>
      <c r="D914" s="492"/>
      <c r="E914" s="620"/>
      <c r="F914" s="410"/>
      <c r="G914" s="421"/>
    </row>
    <row r="915" spans="1:7" s="27" customFormat="1" ht="127.5">
      <c r="A915" s="446" t="s">
        <v>811</v>
      </c>
      <c r="B915" s="439" t="s">
        <v>1056</v>
      </c>
      <c r="C915" s="491"/>
      <c r="D915" s="492"/>
      <c r="E915" s="620"/>
      <c r="F915" s="410"/>
      <c r="G915" s="421"/>
    </row>
    <row r="916" spans="1:7" s="27" customFormat="1" ht="25.5">
      <c r="A916" s="525" t="s">
        <v>812</v>
      </c>
      <c r="B916" s="436" t="s">
        <v>1058</v>
      </c>
      <c r="C916" s="493" t="s">
        <v>1059</v>
      </c>
      <c r="D916" s="475">
        <v>120</v>
      </c>
      <c r="E916" s="620"/>
      <c r="F916" s="410">
        <f>D916*E916</f>
        <v>0</v>
      </c>
      <c r="G916" s="421"/>
    </row>
    <row r="917" spans="1:7" s="27" customFormat="1" ht="25.5" customHeight="1">
      <c r="A917" s="525" t="s">
        <v>814</v>
      </c>
      <c r="B917" s="436" t="s">
        <v>1061</v>
      </c>
      <c r="C917" s="493" t="s">
        <v>1059</v>
      </c>
      <c r="D917" s="475">
        <v>105</v>
      </c>
      <c r="E917" s="620"/>
      <c r="F917" s="410">
        <f aca="true" t="shared" si="12" ref="F917:F923">D917*E917</f>
        <v>0</v>
      </c>
      <c r="G917" s="421"/>
    </row>
    <row r="918" spans="1:7" s="27" customFormat="1" ht="25.5" customHeight="1">
      <c r="A918" s="525" t="s">
        <v>160</v>
      </c>
      <c r="B918" s="436" t="s">
        <v>1063</v>
      </c>
      <c r="C918" s="493" t="s">
        <v>1059</v>
      </c>
      <c r="D918" s="475">
        <v>35</v>
      </c>
      <c r="E918" s="620"/>
      <c r="F918" s="410">
        <f t="shared" si="12"/>
        <v>0</v>
      </c>
      <c r="G918" s="421"/>
    </row>
    <row r="919" spans="1:7" s="27" customFormat="1" ht="38.25">
      <c r="A919" s="525" t="s">
        <v>161</v>
      </c>
      <c r="B919" s="436" t="s">
        <v>1065</v>
      </c>
      <c r="C919" s="493" t="s">
        <v>1059</v>
      </c>
      <c r="D919" s="475">
        <v>115</v>
      </c>
      <c r="E919" s="620"/>
      <c r="F919" s="410">
        <f t="shared" si="12"/>
        <v>0</v>
      </c>
      <c r="G919" s="421"/>
    </row>
    <row r="920" spans="1:7" s="27" customFormat="1" ht="38.25">
      <c r="A920" s="525" t="s">
        <v>162</v>
      </c>
      <c r="B920" s="436" t="s">
        <v>1067</v>
      </c>
      <c r="C920" s="493" t="s">
        <v>1059</v>
      </c>
      <c r="D920" s="475">
        <v>120</v>
      </c>
      <c r="E920" s="620"/>
      <c r="F920" s="410">
        <f t="shared" si="12"/>
        <v>0</v>
      </c>
      <c r="G920" s="421"/>
    </row>
    <row r="921" spans="1:7" s="27" customFormat="1" ht="51">
      <c r="A921" s="525" t="s">
        <v>163</v>
      </c>
      <c r="B921" s="436" t="s">
        <v>1069</v>
      </c>
      <c r="C921" s="493" t="s">
        <v>1059</v>
      </c>
      <c r="D921" s="475">
        <v>290</v>
      </c>
      <c r="E921" s="620"/>
      <c r="F921" s="410">
        <f t="shared" si="12"/>
        <v>0</v>
      </c>
      <c r="G921" s="421"/>
    </row>
    <row r="922" spans="1:7" s="27" customFormat="1" ht="25.5">
      <c r="A922" s="525" t="s">
        <v>164</v>
      </c>
      <c r="B922" s="436" t="s">
        <v>1071</v>
      </c>
      <c r="C922" s="493" t="s">
        <v>1059</v>
      </c>
      <c r="D922" s="475">
        <v>40</v>
      </c>
      <c r="E922" s="620"/>
      <c r="F922" s="410">
        <f t="shared" si="12"/>
        <v>0</v>
      </c>
      <c r="G922" s="421"/>
    </row>
    <row r="923" spans="1:7" s="27" customFormat="1" ht="25.5">
      <c r="A923" s="525" t="s">
        <v>165</v>
      </c>
      <c r="B923" s="436" t="s">
        <v>1073</v>
      </c>
      <c r="C923" s="493" t="s">
        <v>1059</v>
      </c>
      <c r="D923" s="475">
        <v>15</v>
      </c>
      <c r="E923" s="620"/>
      <c r="F923" s="410">
        <f t="shared" si="12"/>
        <v>0</v>
      </c>
      <c r="G923" s="421"/>
    </row>
    <row r="924" spans="1:7" s="27" customFormat="1" ht="12.75">
      <c r="A924" s="407"/>
      <c r="B924" s="435"/>
      <c r="C924" s="491"/>
      <c r="D924" s="492"/>
      <c r="E924" s="620"/>
      <c r="F924" s="410"/>
      <c r="G924" s="421"/>
    </row>
    <row r="925" spans="1:7" s="27" customFormat="1" ht="140.25">
      <c r="A925" s="446" t="s">
        <v>816</v>
      </c>
      <c r="B925" s="439" t="s">
        <v>1075</v>
      </c>
      <c r="C925" s="491"/>
      <c r="D925" s="492"/>
      <c r="E925" s="620"/>
      <c r="F925" s="410"/>
      <c r="G925" s="421"/>
    </row>
    <row r="926" spans="1:7" s="27" customFormat="1" ht="12.75">
      <c r="A926" s="525" t="s">
        <v>1057</v>
      </c>
      <c r="B926" s="436" t="s">
        <v>1076</v>
      </c>
      <c r="C926" s="493" t="s">
        <v>1059</v>
      </c>
      <c r="D926" s="475">
        <v>25</v>
      </c>
      <c r="E926" s="620"/>
      <c r="F926" s="410">
        <f>D926*E926</f>
        <v>0</v>
      </c>
      <c r="G926" s="421"/>
    </row>
    <row r="927" spans="1:7" s="27" customFormat="1" ht="12.75">
      <c r="A927" s="525" t="s">
        <v>1060</v>
      </c>
      <c r="B927" s="436" t="s">
        <v>1077</v>
      </c>
      <c r="C927" s="493" t="s">
        <v>1059</v>
      </c>
      <c r="D927" s="475">
        <v>170</v>
      </c>
      <c r="E927" s="620"/>
      <c r="F927" s="410">
        <f aca="true" t="shared" si="13" ref="F927:F943">D927*E927</f>
        <v>0</v>
      </c>
      <c r="G927" s="421"/>
    </row>
    <row r="928" spans="1:7" s="27" customFormat="1" ht="12.75">
      <c r="A928" s="525" t="s">
        <v>1062</v>
      </c>
      <c r="B928" s="436" t="s">
        <v>1078</v>
      </c>
      <c r="C928" s="493" t="s">
        <v>1059</v>
      </c>
      <c r="D928" s="475">
        <v>65</v>
      </c>
      <c r="E928" s="620"/>
      <c r="F928" s="410">
        <f t="shared" si="13"/>
        <v>0</v>
      </c>
      <c r="G928" s="421"/>
    </row>
    <row r="929" spans="1:7" s="27" customFormat="1" ht="12.75">
      <c r="A929" s="525" t="s">
        <v>1064</v>
      </c>
      <c r="B929" s="436" t="s">
        <v>1079</v>
      </c>
      <c r="C929" s="493" t="s">
        <v>1059</v>
      </c>
      <c r="D929" s="475">
        <v>220</v>
      </c>
      <c r="E929" s="620"/>
      <c r="F929" s="410">
        <f t="shared" si="13"/>
        <v>0</v>
      </c>
      <c r="G929" s="421"/>
    </row>
    <row r="930" spans="1:7" s="27" customFormat="1" ht="12.75">
      <c r="A930" s="525" t="s">
        <v>1066</v>
      </c>
      <c r="B930" s="436" t="s">
        <v>1080</v>
      </c>
      <c r="C930" s="493" t="s">
        <v>1059</v>
      </c>
      <c r="D930" s="475">
        <v>5140</v>
      </c>
      <c r="E930" s="620"/>
      <c r="F930" s="410">
        <f t="shared" si="13"/>
        <v>0</v>
      </c>
      <c r="G930" s="421"/>
    </row>
    <row r="931" spans="1:7" s="27" customFormat="1" ht="25.5" customHeight="1">
      <c r="A931" s="525" t="s">
        <v>1068</v>
      </c>
      <c r="B931" s="436" t="s">
        <v>1081</v>
      </c>
      <c r="C931" s="493" t="s">
        <v>1059</v>
      </c>
      <c r="D931" s="475">
        <v>70</v>
      </c>
      <c r="E931" s="620"/>
      <c r="F931" s="410">
        <f t="shared" si="13"/>
        <v>0</v>
      </c>
      <c r="G931" s="421"/>
    </row>
    <row r="932" spans="1:7" s="27" customFormat="1" ht="25.5" customHeight="1">
      <c r="A932" s="525" t="s">
        <v>1070</v>
      </c>
      <c r="B932" s="436" t="s">
        <v>1082</v>
      </c>
      <c r="C932" s="493" t="s">
        <v>1059</v>
      </c>
      <c r="D932" s="475">
        <v>835</v>
      </c>
      <c r="E932" s="620"/>
      <c r="F932" s="410">
        <f t="shared" si="13"/>
        <v>0</v>
      </c>
      <c r="G932" s="421"/>
    </row>
    <row r="933" spans="1:7" s="27" customFormat="1" ht="25.5" customHeight="1">
      <c r="A933" s="525" t="s">
        <v>1072</v>
      </c>
      <c r="B933" s="436" t="s">
        <v>1083</v>
      </c>
      <c r="C933" s="493" t="s">
        <v>1059</v>
      </c>
      <c r="D933" s="475">
        <v>7330</v>
      </c>
      <c r="E933" s="620"/>
      <c r="F933" s="410">
        <f t="shared" si="13"/>
        <v>0</v>
      </c>
      <c r="G933" s="421"/>
    </row>
    <row r="934" spans="1:7" s="27" customFormat="1" ht="25.5" customHeight="1">
      <c r="A934" s="525" t="s">
        <v>166</v>
      </c>
      <c r="B934" s="436" t="s">
        <v>1084</v>
      </c>
      <c r="C934" s="493" t="s">
        <v>1059</v>
      </c>
      <c r="D934" s="475">
        <v>1520</v>
      </c>
      <c r="E934" s="620"/>
      <c r="F934" s="410">
        <f t="shared" si="13"/>
        <v>0</v>
      </c>
      <c r="G934" s="421"/>
    </row>
    <row r="935" spans="1:7" s="27" customFormat="1" ht="25.5" customHeight="1">
      <c r="A935" s="525" t="s">
        <v>167</v>
      </c>
      <c r="B935" s="436" t="s">
        <v>1085</v>
      </c>
      <c r="C935" s="493" t="s">
        <v>1059</v>
      </c>
      <c r="D935" s="475">
        <v>160</v>
      </c>
      <c r="E935" s="620"/>
      <c r="F935" s="410">
        <f t="shared" si="13"/>
        <v>0</v>
      </c>
      <c r="G935" s="421"/>
    </row>
    <row r="936" spans="1:7" s="27" customFormat="1" ht="25.5" customHeight="1">
      <c r="A936" s="525" t="s">
        <v>168</v>
      </c>
      <c r="B936" s="436" t="s">
        <v>1086</v>
      </c>
      <c r="C936" s="493" t="s">
        <v>1059</v>
      </c>
      <c r="D936" s="475">
        <v>320</v>
      </c>
      <c r="E936" s="620"/>
      <c r="F936" s="410">
        <f t="shared" si="13"/>
        <v>0</v>
      </c>
      <c r="G936" s="421"/>
    </row>
    <row r="937" spans="1:7" s="27" customFormat="1" ht="25.5" customHeight="1">
      <c r="A937" s="525" t="s">
        <v>169</v>
      </c>
      <c r="B937" s="408" t="s">
        <v>1087</v>
      </c>
      <c r="C937" s="493" t="s">
        <v>1059</v>
      </c>
      <c r="D937" s="475">
        <v>250</v>
      </c>
      <c r="E937" s="620"/>
      <c r="F937" s="410">
        <f t="shared" si="13"/>
        <v>0</v>
      </c>
      <c r="G937" s="421"/>
    </row>
    <row r="938" spans="1:7" s="27" customFormat="1" ht="25.5" customHeight="1">
      <c r="A938" s="525" t="s">
        <v>170</v>
      </c>
      <c r="B938" s="408" t="s">
        <v>1088</v>
      </c>
      <c r="C938" s="493" t="s">
        <v>1059</v>
      </c>
      <c r="D938" s="475">
        <v>150</v>
      </c>
      <c r="E938" s="620"/>
      <c r="F938" s="410">
        <f t="shared" si="13"/>
        <v>0</v>
      </c>
      <c r="G938" s="421"/>
    </row>
    <row r="939" spans="1:7" s="27" customFormat="1" ht="25.5" customHeight="1">
      <c r="A939" s="525" t="s">
        <v>171</v>
      </c>
      <c r="B939" s="408" t="s">
        <v>1089</v>
      </c>
      <c r="C939" s="493" t="s">
        <v>1059</v>
      </c>
      <c r="D939" s="475">
        <v>1050</v>
      </c>
      <c r="E939" s="620"/>
      <c r="F939" s="410">
        <f t="shared" si="13"/>
        <v>0</v>
      </c>
      <c r="G939" s="421"/>
    </row>
    <row r="940" spans="1:7" s="27" customFormat="1" ht="25.5" customHeight="1">
      <c r="A940" s="525" t="s">
        <v>172</v>
      </c>
      <c r="B940" s="436" t="s">
        <v>1090</v>
      </c>
      <c r="C940" s="493" t="s">
        <v>1059</v>
      </c>
      <c r="D940" s="475">
        <v>530</v>
      </c>
      <c r="E940" s="620"/>
      <c r="F940" s="410">
        <f t="shared" si="13"/>
        <v>0</v>
      </c>
      <c r="G940" s="421"/>
    </row>
    <row r="941" spans="1:7" s="27" customFormat="1" ht="25.5" customHeight="1">
      <c r="A941" s="525" t="s">
        <v>173</v>
      </c>
      <c r="B941" s="408" t="s">
        <v>1091</v>
      </c>
      <c r="C941" s="493" t="s">
        <v>1059</v>
      </c>
      <c r="D941" s="409">
        <v>1510</v>
      </c>
      <c r="E941" s="620"/>
      <c r="F941" s="410">
        <f t="shared" si="13"/>
        <v>0</v>
      </c>
      <c r="G941" s="421"/>
    </row>
    <row r="942" spans="1:7" s="27" customFormat="1" ht="25.5" customHeight="1">
      <c r="A942" s="525" t="s">
        <v>174</v>
      </c>
      <c r="B942" s="408" t="s">
        <v>1092</v>
      </c>
      <c r="C942" s="493" t="s">
        <v>1059</v>
      </c>
      <c r="D942" s="409">
        <v>470</v>
      </c>
      <c r="E942" s="620"/>
      <c r="F942" s="410">
        <f t="shared" si="13"/>
        <v>0</v>
      </c>
      <c r="G942" s="421"/>
    </row>
    <row r="943" spans="1:7" s="27" customFormat="1" ht="25.5" customHeight="1">
      <c r="A943" s="525" t="s">
        <v>175</v>
      </c>
      <c r="B943" s="436" t="s">
        <v>1093</v>
      </c>
      <c r="C943" s="493" t="s">
        <v>1059</v>
      </c>
      <c r="D943" s="475">
        <v>2100</v>
      </c>
      <c r="E943" s="620"/>
      <c r="F943" s="410">
        <f t="shared" si="13"/>
        <v>0</v>
      </c>
      <c r="G943" s="421"/>
    </row>
    <row r="944" spans="1:7" s="27" customFormat="1" ht="25.5" customHeight="1">
      <c r="A944" s="407"/>
      <c r="B944" s="435"/>
      <c r="C944" s="491"/>
      <c r="D944" s="492"/>
      <c r="E944" s="620"/>
      <c r="F944" s="410"/>
      <c r="G944" s="421"/>
    </row>
    <row r="945" spans="1:7" s="27" customFormat="1" ht="25.5" customHeight="1">
      <c r="A945" s="446" t="s">
        <v>1074</v>
      </c>
      <c r="B945" s="439" t="s">
        <v>1095</v>
      </c>
      <c r="C945" s="491"/>
      <c r="D945" s="492"/>
      <c r="E945" s="620"/>
      <c r="F945" s="410"/>
      <c r="G945" s="421"/>
    </row>
    <row r="946" spans="1:7" s="27" customFormat="1" ht="25.5" customHeight="1">
      <c r="A946" s="525" t="s">
        <v>176</v>
      </c>
      <c r="B946" s="436" t="s">
        <v>1097</v>
      </c>
      <c r="C946" s="493" t="s">
        <v>1059</v>
      </c>
      <c r="D946" s="475">
        <v>275</v>
      </c>
      <c r="E946" s="620"/>
      <c r="F946" s="410">
        <f>D946*E946</f>
        <v>0</v>
      </c>
      <c r="G946" s="421"/>
    </row>
    <row r="947" spans="1:7" s="27" customFormat="1" ht="25.5" customHeight="1">
      <c r="A947" s="407"/>
      <c r="B947" s="408"/>
      <c r="C947" s="411"/>
      <c r="D947" s="409"/>
      <c r="E947" s="620"/>
      <c r="F947" s="410"/>
      <c r="G947" s="421"/>
    </row>
    <row r="948" spans="1:7" s="27" customFormat="1" ht="25.5" customHeight="1">
      <c r="A948" s="423" t="s">
        <v>1094</v>
      </c>
      <c r="B948" s="527" t="s">
        <v>1099</v>
      </c>
      <c r="C948" s="528"/>
      <c r="D948" s="474"/>
      <c r="E948" s="620"/>
      <c r="F948" s="410"/>
      <c r="G948" s="421"/>
    </row>
    <row r="949" spans="1:7" s="27" customFormat="1" ht="12.75">
      <c r="A949" s="423" t="s">
        <v>1096</v>
      </c>
      <c r="B949" s="527" t="s">
        <v>1100</v>
      </c>
      <c r="C949" s="528" t="s">
        <v>830</v>
      </c>
      <c r="D949" s="474">
        <v>11</v>
      </c>
      <c r="E949" s="620"/>
      <c r="F949" s="410">
        <f>D949*E949</f>
        <v>0</v>
      </c>
      <c r="G949" s="421"/>
    </row>
    <row r="950" spans="1:7" s="27" customFormat="1" ht="12.75">
      <c r="A950" s="423" t="s">
        <v>177</v>
      </c>
      <c r="B950" s="527" t="s">
        <v>1101</v>
      </c>
      <c r="C950" s="528" t="s">
        <v>830</v>
      </c>
      <c r="D950" s="474">
        <v>1</v>
      </c>
      <c r="E950" s="620"/>
      <c r="F950" s="410">
        <f aca="true" t="shared" si="14" ref="F950:F982">D950*E950</f>
        <v>0</v>
      </c>
      <c r="G950" s="421"/>
    </row>
    <row r="951" spans="1:7" s="27" customFormat="1" ht="25.5" customHeight="1">
      <c r="A951" s="423" t="s">
        <v>178</v>
      </c>
      <c r="B951" s="527" t="s">
        <v>1102</v>
      </c>
      <c r="C951" s="528" t="s">
        <v>830</v>
      </c>
      <c r="D951" s="474">
        <v>1</v>
      </c>
      <c r="E951" s="620"/>
      <c r="F951" s="410">
        <f t="shared" si="14"/>
        <v>0</v>
      </c>
      <c r="G951" s="421"/>
    </row>
    <row r="952" spans="1:7" s="27" customFormat="1" ht="12.75">
      <c r="A952" s="423" t="s">
        <v>179</v>
      </c>
      <c r="B952" s="527" t="s">
        <v>1103</v>
      </c>
      <c r="C952" s="528" t="s">
        <v>830</v>
      </c>
      <c r="D952" s="474">
        <v>10</v>
      </c>
      <c r="E952" s="620"/>
      <c r="F952" s="410">
        <f t="shared" si="14"/>
        <v>0</v>
      </c>
      <c r="G952" s="421"/>
    </row>
    <row r="953" spans="1:7" s="27" customFormat="1" ht="12.75">
      <c r="A953" s="423" t="s">
        <v>180</v>
      </c>
      <c r="B953" s="527" t="s">
        <v>1104</v>
      </c>
      <c r="C953" s="528" t="s">
        <v>830</v>
      </c>
      <c r="D953" s="474">
        <v>3</v>
      </c>
      <c r="E953" s="620"/>
      <c r="F953" s="410">
        <f t="shared" si="14"/>
        <v>0</v>
      </c>
      <c r="G953" s="421"/>
    </row>
    <row r="954" spans="1:7" s="27" customFormat="1" ht="25.5" customHeight="1">
      <c r="A954" s="423" t="s">
        <v>181</v>
      </c>
      <c r="B954" s="527" t="s">
        <v>1105</v>
      </c>
      <c r="C954" s="528" t="s">
        <v>830</v>
      </c>
      <c r="D954" s="474">
        <v>7</v>
      </c>
      <c r="E954" s="620"/>
      <c r="F954" s="410">
        <f t="shared" si="14"/>
        <v>0</v>
      </c>
      <c r="G954" s="421"/>
    </row>
    <row r="955" spans="1:7" s="27" customFormat="1" ht="25.5" customHeight="1">
      <c r="A955" s="423" t="s">
        <v>182</v>
      </c>
      <c r="B955" s="527" t="s">
        <v>1106</v>
      </c>
      <c r="C955" s="528" t="s">
        <v>830</v>
      </c>
      <c r="D955" s="474">
        <v>4</v>
      </c>
      <c r="E955" s="620"/>
      <c r="F955" s="410">
        <f t="shared" si="14"/>
        <v>0</v>
      </c>
      <c r="G955" s="421"/>
    </row>
    <row r="956" spans="1:7" s="27" customFormat="1" ht="25.5" customHeight="1">
      <c r="A956" s="423" t="s">
        <v>183</v>
      </c>
      <c r="B956" s="527" t="s">
        <v>1107</v>
      </c>
      <c r="C956" s="528" t="s">
        <v>830</v>
      </c>
      <c r="D956" s="474">
        <v>21</v>
      </c>
      <c r="E956" s="620"/>
      <c r="F956" s="410">
        <f t="shared" si="14"/>
        <v>0</v>
      </c>
      <c r="G956" s="421"/>
    </row>
    <row r="957" spans="1:7" s="27" customFormat="1" ht="25.5" customHeight="1">
      <c r="A957" s="423" t="s">
        <v>184</v>
      </c>
      <c r="B957" s="527" t="s">
        <v>1108</v>
      </c>
      <c r="C957" s="528" t="s">
        <v>830</v>
      </c>
      <c r="D957" s="474">
        <v>3</v>
      </c>
      <c r="E957" s="620"/>
      <c r="F957" s="410">
        <f t="shared" si="14"/>
        <v>0</v>
      </c>
      <c r="G957" s="421"/>
    </row>
    <row r="958" spans="1:7" s="27" customFormat="1" ht="25.5" customHeight="1">
      <c r="A958" s="423" t="s">
        <v>185</v>
      </c>
      <c r="B958" s="527" t="s">
        <v>1109</v>
      </c>
      <c r="C958" s="528" t="s">
        <v>830</v>
      </c>
      <c r="D958" s="474">
        <v>49</v>
      </c>
      <c r="E958" s="620"/>
      <c r="F958" s="410">
        <f t="shared" si="14"/>
        <v>0</v>
      </c>
      <c r="G958" s="421"/>
    </row>
    <row r="959" spans="1:7" s="27" customFormat="1" ht="25.5" customHeight="1">
      <c r="A959" s="423" t="s">
        <v>186</v>
      </c>
      <c r="B959" s="527" t="s">
        <v>1110</v>
      </c>
      <c r="C959" s="528" t="s">
        <v>830</v>
      </c>
      <c r="D959" s="474">
        <v>24</v>
      </c>
      <c r="E959" s="620"/>
      <c r="F959" s="410">
        <f t="shared" si="14"/>
        <v>0</v>
      </c>
      <c r="G959" s="421"/>
    </row>
    <row r="960" spans="1:7" s="27" customFormat="1" ht="25.5" customHeight="1">
      <c r="A960" s="423" t="s">
        <v>187</v>
      </c>
      <c r="B960" s="527" t="s">
        <v>1111</v>
      </c>
      <c r="C960" s="528" t="s">
        <v>830</v>
      </c>
      <c r="D960" s="474">
        <v>3</v>
      </c>
      <c r="E960" s="620"/>
      <c r="F960" s="410">
        <f t="shared" si="14"/>
        <v>0</v>
      </c>
      <c r="G960" s="421"/>
    </row>
    <row r="961" spans="1:7" s="27" customFormat="1" ht="25.5" customHeight="1">
      <c r="A961" s="423" t="s">
        <v>188</v>
      </c>
      <c r="B961" s="527" t="s">
        <v>1112</v>
      </c>
      <c r="C961" s="528" t="s">
        <v>830</v>
      </c>
      <c r="D961" s="474">
        <v>7</v>
      </c>
      <c r="E961" s="620"/>
      <c r="F961" s="410">
        <f t="shared" si="14"/>
        <v>0</v>
      </c>
      <c r="G961" s="421"/>
    </row>
    <row r="962" spans="1:7" s="27" customFormat="1" ht="25.5" customHeight="1">
      <c r="A962" s="423" t="s">
        <v>189</v>
      </c>
      <c r="B962" s="527" t="s">
        <v>1113</v>
      </c>
      <c r="C962" s="528" t="s">
        <v>830</v>
      </c>
      <c r="D962" s="474">
        <v>9</v>
      </c>
      <c r="E962" s="620"/>
      <c r="F962" s="410">
        <f t="shared" si="14"/>
        <v>0</v>
      </c>
      <c r="G962" s="421"/>
    </row>
    <row r="963" spans="1:7" s="27" customFormat="1" ht="12.75">
      <c r="A963" s="423" t="s">
        <v>190</v>
      </c>
      <c r="B963" s="527" t="s">
        <v>1114</v>
      </c>
      <c r="C963" s="528" t="s">
        <v>830</v>
      </c>
      <c r="D963" s="474">
        <v>3</v>
      </c>
      <c r="E963" s="620"/>
      <c r="F963" s="410">
        <f t="shared" si="14"/>
        <v>0</v>
      </c>
      <c r="G963" s="421"/>
    </row>
    <row r="964" spans="1:7" s="27" customFormat="1" ht="25.5" customHeight="1">
      <c r="A964" s="423" t="s">
        <v>191</v>
      </c>
      <c r="B964" s="527" t="s">
        <v>1115</v>
      </c>
      <c r="C964" s="528" t="s">
        <v>830</v>
      </c>
      <c r="D964" s="474">
        <v>1</v>
      </c>
      <c r="E964" s="620"/>
      <c r="F964" s="410">
        <f t="shared" si="14"/>
        <v>0</v>
      </c>
      <c r="G964" s="421"/>
    </row>
    <row r="965" spans="1:7" s="27" customFormat="1" ht="25.5" customHeight="1">
      <c r="A965" s="423" t="s">
        <v>192</v>
      </c>
      <c r="B965" s="527" t="s">
        <v>1116</v>
      </c>
      <c r="C965" s="528" t="s">
        <v>830</v>
      </c>
      <c r="D965" s="474">
        <v>3</v>
      </c>
      <c r="E965" s="620"/>
      <c r="F965" s="410">
        <f t="shared" si="14"/>
        <v>0</v>
      </c>
      <c r="G965" s="421"/>
    </row>
    <row r="966" spans="1:7" s="27" customFormat="1" ht="25.5" customHeight="1">
      <c r="A966" s="423" t="s">
        <v>193</v>
      </c>
      <c r="B966" s="527" t="s">
        <v>1117</v>
      </c>
      <c r="C966" s="528" t="s">
        <v>830</v>
      </c>
      <c r="D966" s="474">
        <v>11</v>
      </c>
      <c r="E966" s="620"/>
      <c r="F966" s="410">
        <f t="shared" si="14"/>
        <v>0</v>
      </c>
      <c r="G966" s="421"/>
    </row>
    <row r="967" spans="1:7" s="27" customFormat="1" ht="25.5" customHeight="1">
      <c r="A967" s="423" t="s">
        <v>194</v>
      </c>
      <c r="B967" s="527" t="s">
        <v>1118</v>
      </c>
      <c r="C967" s="528" t="s">
        <v>830</v>
      </c>
      <c r="D967" s="474">
        <v>1</v>
      </c>
      <c r="E967" s="620"/>
      <c r="F967" s="410">
        <f t="shared" si="14"/>
        <v>0</v>
      </c>
      <c r="G967" s="421"/>
    </row>
    <row r="968" spans="1:7" s="27" customFormat="1" ht="25.5" customHeight="1">
      <c r="A968" s="423" t="s">
        <v>195</v>
      </c>
      <c r="B968" s="527" t="s">
        <v>1119</v>
      </c>
      <c r="C968" s="528" t="s">
        <v>830</v>
      </c>
      <c r="D968" s="474">
        <v>1</v>
      </c>
      <c r="E968" s="620"/>
      <c r="F968" s="410">
        <f t="shared" si="14"/>
        <v>0</v>
      </c>
      <c r="G968" s="421"/>
    </row>
    <row r="969" spans="1:7" s="27" customFormat="1" ht="25.5" customHeight="1">
      <c r="A969" s="423" t="s">
        <v>196</v>
      </c>
      <c r="B969" s="527" t="s">
        <v>1120</v>
      </c>
      <c r="C969" s="528" t="s">
        <v>830</v>
      </c>
      <c r="D969" s="474">
        <v>1</v>
      </c>
      <c r="E969" s="620"/>
      <c r="F969" s="410">
        <f t="shared" si="14"/>
        <v>0</v>
      </c>
      <c r="G969" s="421"/>
    </row>
    <row r="970" spans="1:7" s="27" customFormat="1" ht="25.5" customHeight="1">
      <c r="A970" s="423" t="s">
        <v>197</v>
      </c>
      <c r="B970" s="527" t="s">
        <v>1121</v>
      </c>
      <c r="C970" s="528" t="s">
        <v>830</v>
      </c>
      <c r="D970" s="474">
        <v>49</v>
      </c>
      <c r="E970" s="620"/>
      <c r="F970" s="410">
        <f t="shared" si="14"/>
        <v>0</v>
      </c>
      <c r="G970" s="421"/>
    </row>
    <row r="971" spans="1:7" s="27" customFormat="1" ht="25.5" customHeight="1">
      <c r="A971" s="423" t="s">
        <v>198</v>
      </c>
      <c r="B971" s="527" t="s">
        <v>1122</v>
      </c>
      <c r="C971" s="528" t="s">
        <v>830</v>
      </c>
      <c r="D971" s="474">
        <v>49</v>
      </c>
      <c r="E971" s="620"/>
      <c r="F971" s="410">
        <f t="shared" si="14"/>
        <v>0</v>
      </c>
      <c r="G971" s="421"/>
    </row>
    <row r="972" spans="1:7" s="27" customFormat="1" ht="25.5" customHeight="1">
      <c r="A972" s="423" t="s">
        <v>199</v>
      </c>
      <c r="B972" s="527" t="s">
        <v>1123</v>
      </c>
      <c r="C972" s="528" t="s">
        <v>830</v>
      </c>
      <c r="D972" s="474">
        <v>45</v>
      </c>
      <c r="E972" s="620"/>
      <c r="F972" s="410">
        <f t="shared" si="14"/>
        <v>0</v>
      </c>
      <c r="G972" s="421"/>
    </row>
    <row r="973" spans="1:7" s="27" customFormat="1" ht="12.75">
      <c r="A973" s="423" t="s">
        <v>200</v>
      </c>
      <c r="B973" s="527" t="s">
        <v>1124</v>
      </c>
      <c r="C973" s="528" t="s">
        <v>830</v>
      </c>
      <c r="D973" s="474">
        <v>41</v>
      </c>
      <c r="E973" s="620"/>
      <c r="F973" s="410">
        <f t="shared" si="14"/>
        <v>0</v>
      </c>
      <c r="G973" s="421"/>
    </row>
    <row r="974" spans="1:7" s="27" customFormat="1" ht="12.75">
      <c r="A974" s="423" t="s">
        <v>201</v>
      </c>
      <c r="B974" s="527" t="s">
        <v>1125</v>
      </c>
      <c r="C974" s="528" t="s">
        <v>830</v>
      </c>
      <c r="D974" s="474">
        <v>4</v>
      </c>
      <c r="E974" s="620"/>
      <c r="F974" s="410">
        <f t="shared" si="14"/>
        <v>0</v>
      </c>
      <c r="G974" s="421"/>
    </row>
    <row r="975" spans="1:7" s="27" customFormat="1" ht="12.75">
      <c r="A975" s="423" t="s">
        <v>202</v>
      </c>
      <c r="B975" s="527" t="s">
        <v>1126</v>
      </c>
      <c r="C975" s="528" t="s">
        <v>830</v>
      </c>
      <c r="D975" s="474">
        <v>4</v>
      </c>
      <c r="E975" s="620"/>
      <c r="F975" s="410">
        <f t="shared" si="14"/>
        <v>0</v>
      </c>
      <c r="G975" s="421"/>
    </row>
    <row r="976" spans="1:7" s="27" customFormat="1" ht="12.75">
      <c r="A976" s="423" t="s">
        <v>203</v>
      </c>
      <c r="B976" s="527" t="s">
        <v>1127</v>
      </c>
      <c r="C976" s="528" t="s">
        <v>830</v>
      </c>
      <c r="D976" s="474">
        <v>4</v>
      </c>
      <c r="E976" s="620"/>
      <c r="F976" s="410">
        <f t="shared" si="14"/>
        <v>0</v>
      </c>
      <c r="G976" s="421"/>
    </row>
    <row r="977" spans="1:7" s="27" customFormat="1" ht="12.75">
      <c r="A977" s="423" t="s">
        <v>204</v>
      </c>
      <c r="B977" s="527" t="s">
        <v>1128</v>
      </c>
      <c r="C977" s="528" t="s">
        <v>830</v>
      </c>
      <c r="D977" s="474">
        <v>12</v>
      </c>
      <c r="E977" s="620"/>
      <c r="F977" s="410">
        <f t="shared" si="14"/>
        <v>0</v>
      </c>
      <c r="G977" s="421"/>
    </row>
    <row r="978" spans="1:7" s="27" customFormat="1" ht="12.75">
      <c r="A978" s="423" t="s">
        <v>205</v>
      </c>
      <c r="B978" s="527" t="s">
        <v>1129</v>
      </c>
      <c r="C978" s="528" t="s">
        <v>830</v>
      </c>
      <c r="D978" s="474">
        <v>7</v>
      </c>
      <c r="E978" s="620"/>
      <c r="F978" s="410">
        <f t="shared" si="14"/>
        <v>0</v>
      </c>
      <c r="G978" s="421"/>
    </row>
    <row r="979" spans="1:7" s="27" customFormat="1" ht="12.75">
      <c r="A979" s="423" t="s">
        <v>206</v>
      </c>
      <c r="B979" s="527" t="s">
        <v>1130</v>
      </c>
      <c r="C979" s="528" t="s">
        <v>830</v>
      </c>
      <c r="D979" s="474">
        <v>6</v>
      </c>
      <c r="E979" s="620"/>
      <c r="F979" s="410">
        <f t="shared" si="14"/>
        <v>0</v>
      </c>
      <c r="G979" s="444"/>
    </row>
    <row r="980" spans="1:7" s="27" customFormat="1" ht="25.5" customHeight="1">
      <c r="A980" s="423" t="s">
        <v>207</v>
      </c>
      <c r="B980" s="527" t="s">
        <v>1131</v>
      </c>
      <c r="C980" s="528" t="s">
        <v>830</v>
      </c>
      <c r="D980" s="474">
        <v>4</v>
      </c>
      <c r="E980" s="620"/>
      <c r="F980" s="410">
        <f t="shared" si="14"/>
        <v>0</v>
      </c>
      <c r="G980" s="421"/>
    </row>
    <row r="981" spans="1:7" s="27" customFormat="1" ht="25.5" customHeight="1">
      <c r="A981" s="423" t="s">
        <v>208</v>
      </c>
      <c r="B981" s="527" t="s">
        <v>1132</v>
      </c>
      <c r="C981" s="528" t="s">
        <v>830</v>
      </c>
      <c r="D981" s="474">
        <v>1</v>
      </c>
      <c r="E981" s="620"/>
      <c r="F981" s="410">
        <f t="shared" si="14"/>
        <v>0</v>
      </c>
      <c r="G981" s="421"/>
    </row>
    <row r="982" spans="1:7" s="27" customFormat="1" ht="25.5" customHeight="1">
      <c r="A982" s="423" t="s">
        <v>209</v>
      </c>
      <c r="B982" s="527" t="s">
        <v>1133</v>
      </c>
      <c r="C982" s="528" t="s">
        <v>830</v>
      </c>
      <c r="D982" s="474">
        <v>1</v>
      </c>
      <c r="E982" s="620"/>
      <c r="F982" s="410">
        <f t="shared" si="14"/>
        <v>0</v>
      </c>
      <c r="G982" s="421"/>
    </row>
    <row r="983" spans="1:7" s="27" customFormat="1" ht="25.5" customHeight="1" thickBot="1">
      <c r="A983" s="529"/>
      <c r="B983" s="530"/>
      <c r="C983" s="501"/>
      <c r="D983" s="502"/>
      <c r="E983" s="634"/>
      <c r="F983" s="502"/>
      <c r="G983" s="421"/>
    </row>
    <row r="984" spans="1:7" s="27" customFormat="1" ht="49.5" customHeight="1" thickTop="1">
      <c r="A984" s="417" t="s">
        <v>1273</v>
      </c>
      <c r="B984" s="418" t="s">
        <v>1134</v>
      </c>
      <c r="C984" s="494"/>
      <c r="D984" s="477"/>
      <c r="E984" s="628"/>
      <c r="F984" s="94">
        <f>SUM(F898:F983)+F896+F885+F883+F881+F842+F840+F773+F771+F708+F667+F666+F665+F664+F661</f>
        <v>0</v>
      </c>
      <c r="G984" s="420"/>
    </row>
    <row r="985" spans="1:7" s="27" customFormat="1" ht="12.75">
      <c r="A985" s="513"/>
      <c r="B985" s="523"/>
      <c r="C985" s="24"/>
      <c r="D985" s="94"/>
      <c r="E985" s="586"/>
      <c r="F985" s="94"/>
      <c r="G985" s="421"/>
    </row>
    <row r="986" spans="1:7" s="27" customFormat="1" ht="12.75">
      <c r="A986" s="513"/>
      <c r="B986" s="523"/>
      <c r="C986" s="24"/>
      <c r="D986" s="94"/>
      <c r="E986" s="586"/>
      <c r="F986" s="94"/>
      <c r="G986" s="421"/>
    </row>
    <row r="987" spans="1:7" s="27" customFormat="1" ht="30">
      <c r="A987" s="417" t="s">
        <v>1274</v>
      </c>
      <c r="B987" s="445" t="s">
        <v>1135</v>
      </c>
      <c r="C987" s="494"/>
      <c r="D987" s="477"/>
      <c r="E987" s="628"/>
      <c r="F987" s="477"/>
      <c r="G987" s="420"/>
    </row>
    <row r="988" spans="1:7" s="27" customFormat="1" ht="12.75">
      <c r="A988" s="513"/>
      <c r="B988" s="523"/>
      <c r="C988" s="24"/>
      <c r="D988" s="94"/>
      <c r="E988" s="586"/>
      <c r="F988" s="94"/>
      <c r="G988" s="421"/>
    </row>
    <row r="989" spans="1:7" s="27" customFormat="1" ht="51">
      <c r="A989" s="446" t="s">
        <v>1269</v>
      </c>
      <c r="B989" s="436" t="s">
        <v>1136</v>
      </c>
      <c r="C989" s="493" t="s">
        <v>830</v>
      </c>
      <c r="D989" s="475">
        <v>26</v>
      </c>
      <c r="E989" s="620"/>
      <c r="F989" s="410">
        <f>D989*E989</f>
        <v>0</v>
      </c>
      <c r="G989" s="421"/>
    </row>
    <row r="990" spans="1:7" s="27" customFormat="1" ht="12.75">
      <c r="A990" s="407"/>
      <c r="B990" s="408"/>
      <c r="C990" s="411"/>
      <c r="D990" s="409"/>
      <c r="E990" s="620"/>
      <c r="F990" s="410"/>
      <c r="G990" s="421"/>
    </row>
    <row r="991" spans="1:7" s="27" customFormat="1" ht="76.5">
      <c r="A991" s="446" t="s">
        <v>1273</v>
      </c>
      <c r="B991" s="439" t="s">
        <v>1137</v>
      </c>
      <c r="C991" s="493" t="s">
        <v>1059</v>
      </c>
      <c r="D991" s="475">
        <v>265</v>
      </c>
      <c r="E991" s="620"/>
      <c r="F991" s="410">
        <f>D991*E991</f>
        <v>0</v>
      </c>
      <c r="G991" s="421"/>
    </row>
    <row r="992" spans="1:7" s="27" customFormat="1" ht="12.75">
      <c r="A992" s="446"/>
      <c r="B992" s="436"/>
      <c r="C992" s="493"/>
      <c r="D992" s="475"/>
      <c r="E992" s="620"/>
      <c r="F992" s="410"/>
      <c r="G992" s="421"/>
    </row>
    <row r="993" spans="1:7" s="27" customFormat="1" ht="114.75">
      <c r="A993" s="446" t="s">
        <v>1274</v>
      </c>
      <c r="B993" s="439" t="s">
        <v>1138</v>
      </c>
      <c r="C993" s="493" t="s">
        <v>1059</v>
      </c>
      <c r="D993" s="475">
        <v>230</v>
      </c>
      <c r="E993" s="620"/>
      <c r="F993" s="410">
        <f aca="true" t="shared" si="15" ref="F993:F1011">D993*E993</f>
        <v>0</v>
      </c>
      <c r="G993" s="421"/>
    </row>
    <row r="994" spans="1:7" s="27" customFormat="1" ht="12.75">
      <c r="A994" s="446"/>
      <c r="B994" s="436"/>
      <c r="C994" s="493"/>
      <c r="D994" s="475"/>
      <c r="E994" s="620"/>
      <c r="F994" s="410"/>
      <c r="G994" s="421"/>
    </row>
    <row r="995" spans="1:7" s="27" customFormat="1" ht="114.75">
      <c r="A995" s="446" t="s">
        <v>1275</v>
      </c>
      <c r="B995" s="439" t="s">
        <v>1139</v>
      </c>
      <c r="C995" s="493" t="s">
        <v>1059</v>
      </c>
      <c r="D995" s="475">
        <v>330</v>
      </c>
      <c r="E995" s="620"/>
      <c r="F995" s="410">
        <f t="shared" si="15"/>
        <v>0</v>
      </c>
      <c r="G995" s="421"/>
    </row>
    <row r="996" spans="1:7" s="27" customFormat="1" ht="12.75">
      <c r="A996" s="446"/>
      <c r="B996" s="443"/>
      <c r="C996" s="495"/>
      <c r="D996" s="475"/>
      <c r="E996" s="620"/>
      <c r="F996" s="410"/>
      <c r="G996" s="421"/>
    </row>
    <row r="997" spans="1:7" s="27" customFormat="1" ht="216.75">
      <c r="A997" s="446" t="s">
        <v>1276</v>
      </c>
      <c r="B997" s="439" t="s">
        <v>1140</v>
      </c>
      <c r="C997" s="493" t="s">
        <v>1059</v>
      </c>
      <c r="D997" s="475">
        <v>3730</v>
      </c>
      <c r="E997" s="620"/>
      <c r="F997" s="410">
        <f t="shared" si="15"/>
        <v>0</v>
      </c>
      <c r="G997" s="448"/>
    </row>
    <row r="998" spans="1:7" s="27" customFormat="1" ht="12.75">
      <c r="A998" s="407"/>
      <c r="B998" s="408"/>
      <c r="C998" s="411"/>
      <c r="D998" s="409"/>
      <c r="E998" s="620"/>
      <c r="F998" s="410"/>
      <c r="G998" s="421"/>
    </row>
    <row r="999" spans="1:7" s="27" customFormat="1" ht="76.5">
      <c r="A999" s="446" t="s">
        <v>1277</v>
      </c>
      <c r="B999" s="449" t="s">
        <v>85</v>
      </c>
      <c r="C999" s="493" t="s">
        <v>830</v>
      </c>
      <c r="D999" s="475">
        <v>220</v>
      </c>
      <c r="E999" s="620"/>
      <c r="F999" s="410">
        <f t="shared" si="15"/>
        <v>0</v>
      </c>
      <c r="G999" s="421"/>
    </row>
    <row r="1000" spans="1:7" s="27" customFormat="1" ht="12.75">
      <c r="A1000" s="446"/>
      <c r="B1000" s="509"/>
      <c r="C1000" s="411"/>
      <c r="D1000" s="411"/>
      <c r="E1000" s="620"/>
      <c r="F1000" s="410"/>
      <c r="G1000" s="421"/>
    </row>
    <row r="1001" spans="1:7" s="27" customFormat="1" ht="51">
      <c r="A1001" s="446" t="s">
        <v>1278</v>
      </c>
      <c r="B1001" s="436" t="s">
        <v>1141</v>
      </c>
      <c r="C1001" s="493" t="s">
        <v>830</v>
      </c>
      <c r="D1001" s="475">
        <v>80</v>
      </c>
      <c r="E1001" s="620"/>
      <c r="F1001" s="410">
        <f t="shared" si="15"/>
        <v>0</v>
      </c>
      <c r="G1001" s="421"/>
    </row>
    <row r="1002" spans="1:7" s="27" customFormat="1" ht="12.75">
      <c r="A1002" s="446"/>
      <c r="B1002" s="436"/>
      <c r="C1002" s="493"/>
      <c r="D1002" s="475"/>
      <c r="E1002" s="620"/>
      <c r="F1002" s="410"/>
      <c r="G1002" s="421"/>
    </row>
    <row r="1003" spans="1:7" s="27" customFormat="1" ht="76.5">
      <c r="A1003" s="446" t="s">
        <v>1280</v>
      </c>
      <c r="B1003" s="531" t="s">
        <v>210</v>
      </c>
      <c r="C1003" s="493" t="s">
        <v>886</v>
      </c>
      <c r="D1003" s="475">
        <v>8</v>
      </c>
      <c r="E1003" s="620"/>
      <c r="F1003" s="410">
        <f t="shared" si="15"/>
        <v>0</v>
      </c>
      <c r="G1003" s="421"/>
    </row>
    <row r="1004" spans="1:7" s="27" customFormat="1" ht="12.75">
      <c r="A1004" s="446"/>
      <c r="B1004" s="436"/>
      <c r="C1004" s="493"/>
      <c r="D1004" s="475"/>
      <c r="E1004" s="620"/>
      <c r="F1004" s="410"/>
      <c r="G1004" s="421"/>
    </row>
    <row r="1005" spans="1:7" s="27" customFormat="1" ht="63.75">
      <c r="A1005" s="446" t="s">
        <v>1282</v>
      </c>
      <c r="B1005" s="436" t="s">
        <v>211</v>
      </c>
      <c r="C1005" s="493" t="s">
        <v>830</v>
      </c>
      <c r="D1005" s="475">
        <v>6</v>
      </c>
      <c r="E1005" s="620"/>
      <c r="F1005" s="410">
        <f t="shared" si="15"/>
        <v>0</v>
      </c>
      <c r="G1005" s="421"/>
    </row>
    <row r="1006" spans="1:7" s="27" customFormat="1" ht="12.75">
      <c r="A1006" s="446"/>
      <c r="B1006" s="436"/>
      <c r="C1006" s="493"/>
      <c r="D1006" s="475"/>
      <c r="E1006" s="620"/>
      <c r="F1006" s="410"/>
      <c r="G1006" s="421"/>
    </row>
    <row r="1007" spans="1:7" s="27" customFormat="1" ht="76.5">
      <c r="A1007" s="446" t="s">
        <v>1874</v>
      </c>
      <c r="B1007" s="439" t="s">
        <v>212</v>
      </c>
      <c r="C1007" s="493" t="s">
        <v>830</v>
      </c>
      <c r="D1007" s="475">
        <v>8</v>
      </c>
      <c r="E1007" s="620"/>
      <c r="F1007" s="410">
        <f t="shared" si="15"/>
        <v>0</v>
      </c>
      <c r="G1007" s="421"/>
    </row>
    <row r="1008" spans="1:7" s="27" customFormat="1" ht="12.75">
      <c r="A1008" s="446"/>
      <c r="B1008" s="436"/>
      <c r="C1008" s="493"/>
      <c r="D1008" s="475"/>
      <c r="E1008" s="620"/>
      <c r="F1008" s="410"/>
      <c r="G1008" s="421"/>
    </row>
    <row r="1009" spans="1:7" s="27" customFormat="1" ht="63.75">
      <c r="A1009" s="446" t="s">
        <v>1875</v>
      </c>
      <c r="B1009" s="439" t="s">
        <v>213</v>
      </c>
      <c r="C1009" s="493" t="s">
        <v>1059</v>
      </c>
      <c r="D1009" s="475">
        <v>30</v>
      </c>
      <c r="E1009" s="620"/>
      <c r="F1009" s="410">
        <f t="shared" si="15"/>
        <v>0</v>
      </c>
      <c r="G1009" s="421"/>
    </row>
    <row r="1010" spans="1:7" s="27" customFormat="1" ht="12.75">
      <c r="A1010" s="446"/>
      <c r="B1010" s="436"/>
      <c r="C1010" s="493"/>
      <c r="D1010" s="475"/>
      <c r="E1010" s="620"/>
      <c r="F1010" s="410"/>
      <c r="G1010" s="421"/>
    </row>
    <row r="1011" spans="1:7" s="27" customFormat="1" ht="38.25">
      <c r="A1011" s="446" t="s">
        <v>1876</v>
      </c>
      <c r="B1011" s="436" t="s">
        <v>214</v>
      </c>
      <c r="C1011" s="493" t="s">
        <v>886</v>
      </c>
      <c r="D1011" s="475">
        <v>40</v>
      </c>
      <c r="E1011" s="620"/>
      <c r="F1011" s="410">
        <f t="shared" si="15"/>
        <v>0</v>
      </c>
      <c r="G1011" s="422"/>
    </row>
    <row r="1012" spans="1:7" s="27" customFormat="1" ht="13.5" thickBot="1">
      <c r="A1012" s="529"/>
      <c r="B1012" s="530"/>
      <c r="C1012" s="501"/>
      <c r="D1012" s="502"/>
      <c r="E1012" s="634"/>
      <c r="F1012" s="502"/>
      <c r="G1012" s="421"/>
    </row>
    <row r="1013" spans="1:7" s="27" customFormat="1" ht="30.75" thickTop="1">
      <c r="A1013" s="417" t="s">
        <v>1274</v>
      </c>
      <c r="B1013" s="445" t="s">
        <v>1142</v>
      </c>
      <c r="C1013" s="494"/>
      <c r="D1013" s="477"/>
      <c r="E1013" s="628"/>
      <c r="F1013" s="477">
        <f>SUM(F989:F1012)</f>
        <v>0</v>
      </c>
      <c r="G1013" s="420"/>
    </row>
    <row r="1014" spans="1:7" s="27" customFormat="1" ht="12.75">
      <c r="A1014" s="425"/>
      <c r="B1014" s="450"/>
      <c r="C1014" s="24"/>
      <c r="D1014" s="94"/>
      <c r="E1014" s="586"/>
      <c r="F1014" s="94"/>
      <c r="G1014" s="421"/>
    </row>
    <row r="1015" spans="1:7" s="27" customFormat="1" ht="12.75">
      <c r="A1015" s="513"/>
      <c r="B1015" s="523"/>
      <c r="C1015" s="24"/>
      <c r="D1015" s="94"/>
      <c r="E1015" s="586"/>
      <c r="F1015" s="94"/>
      <c r="G1015" s="421"/>
    </row>
    <row r="1016" spans="1:7" s="26" customFormat="1" ht="15">
      <c r="A1016" s="417" t="s">
        <v>1275</v>
      </c>
      <c r="B1016" s="445" t="s">
        <v>1143</v>
      </c>
      <c r="C1016" s="494"/>
      <c r="D1016" s="477"/>
      <c r="E1016" s="628"/>
      <c r="F1016" s="477"/>
      <c r="G1016" s="420"/>
    </row>
    <row r="1017" spans="1:7" s="27" customFormat="1" ht="12.75">
      <c r="A1017" s="532"/>
      <c r="B1017" s="533"/>
      <c r="C1017" s="534"/>
      <c r="D1017" s="535"/>
      <c r="E1017" s="586"/>
      <c r="F1017" s="94"/>
      <c r="G1017" s="421"/>
    </row>
    <row r="1018" spans="1:7" s="27" customFormat="1" ht="12.75">
      <c r="A1018" s="407"/>
      <c r="B1018" s="459" t="s">
        <v>1144</v>
      </c>
      <c r="C1018" s="409"/>
      <c r="D1018" s="475"/>
      <c r="E1018" s="620"/>
      <c r="F1018" s="410"/>
      <c r="G1018" s="421"/>
    </row>
    <row r="1019" spans="1:7" s="26" customFormat="1" ht="76.5">
      <c r="A1019" s="407"/>
      <c r="B1019" s="451" t="s">
        <v>215</v>
      </c>
      <c r="C1019" s="409"/>
      <c r="D1019" s="475"/>
      <c r="E1019" s="620"/>
      <c r="F1019" s="410"/>
      <c r="G1019" s="421"/>
    </row>
    <row r="1020" spans="1:7" s="27" customFormat="1" ht="12.75">
      <c r="A1020" s="407"/>
      <c r="B1020" s="430"/>
      <c r="C1020" s="409"/>
      <c r="D1020" s="475"/>
      <c r="E1020" s="620"/>
      <c r="F1020" s="410"/>
      <c r="G1020" s="421"/>
    </row>
    <row r="1021" spans="1:7" s="27" customFormat="1" ht="51">
      <c r="A1021" s="407" t="s">
        <v>1269</v>
      </c>
      <c r="B1021" s="430" t="s">
        <v>216</v>
      </c>
      <c r="C1021" s="409"/>
      <c r="D1021" s="475"/>
      <c r="E1021" s="620"/>
      <c r="F1021" s="410"/>
      <c r="G1021" s="421"/>
    </row>
    <row r="1022" spans="1:7" s="27" customFormat="1" ht="12.75">
      <c r="A1022" s="407" t="s">
        <v>1145</v>
      </c>
      <c r="B1022" s="408" t="s">
        <v>1146</v>
      </c>
      <c r="C1022" s="411" t="s">
        <v>830</v>
      </c>
      <c r="D1022" s="409">
        <v>125</v>
      </c>
      <c r="E1022" s="620"/>
      <c r="F1022" s="410">
        <f>D1022*E1022</f>
        <v>0</v>
      </c>
      <c r="G1022" s="421"/>
    </row>
    <row r="1023" spans="1:7" s="27" customFormat="1" ht="25.5">
      <c r="A1023" s="407" t="s">
        <v>1147</v>
      </c>
      <c r="B1023" s="408" t="s">
        <v>1148</v>
      </c>
      <c r="C1023" s="411" t="s">
        <v>830</v>
      </c>
      <c r="D1023" s="409">
        <v>7</v>
      </c>
      <c r="E1023" s="620"/>
      <c r="F1023" s="410">
        <f aca="true" t="shared" si="16" ref="F1023:F1086">D1023*E1023</f>
        <v>0</v>
      </c>
      <c r="G1023" s="421"/>
    </row>
    <row r="1024" spans="1:7" s="27" customFormat="1" ht="12.75">
      <c r="A1024" s="407" t="s">
        <v>1149</v>
      </c>
      <c r="B1024" s="408" t="s">
        <v>1150</v>
      </c>
      <c r="C1024" s="411" t="s">
        <v>830</v>
      </c>
      <c r="D1024" s="409">
        <v>68</v>
      </c>
      <c r="E1024" s="620"/>
      <c r="F1024" s="410">
        <f t="shared" si="16"/>
        <v>0</v>
      </c>
      <c r="G1024" s="421"/>
    </row>
    <row r="1025" spans="1:7" s="27" customFormat="1" ht="12.75">
      <c r="A1025" s="407" t="s">
        <v>1151</v>
      </c>
      <c r="B1025" s="408" t="s">
        <v>1152</v>
      </c>
      <c r="C1025" s="411" t="s">
        <v>830</v>
      </c>
      <c r="D1025" s="409">
        <v>6</v>
      </c>
      <c r="E1025" s="620"/>
      <c r="F1025" s="410">
        <f t="shared" si="16"/>
        <v>0</v>
      </c>
      <c r="G1025" s="421"/>
    </row>
    <row r="1026" spans="1:7" s="27" customFormat="1" ht="12.75">
      <c r="A1026" s="407" t="s">
        <v>1153</v>
      </c>
      <c r="B1026" s="408" t="s">
        <v>1154</v>
      </c>
      <c r="C1026" s="411" t="s">
        <v>830</v>
      </c>
      <c r="D1026" s="409">
        <v>76</v>
      </c>
      <c r="E1026" s="620"/>
      <c r="F1026" s="410">
        <f t="shared" si="16"/>
        <v>0</v>
      </c>
      <c r="G1026" s="421"/>
    </row>
    <row r="1027" spans="1:7" s="27" customFormat="1" ht="25.5" customHeight="1">
      <c r="A1027" s="407" t="s">
        <v>1155</v>
      </c>
      <c r="B1027" s="408" t="s">
        <v>1156</v>
      </c>
      <c r="C1027" s="411" t="s">
        <v>830</v>
      </c>
      <c r="D1027" s="409">
        <v>1</v>
      </c>
      <c r="E1027" s="620"/>
      <c r="F1027" s="410">
        <f t="shared" si="16"/>
        <v>0</v>
      </c>
      <c r="G1027" s="421"/>
    </row>
    <row r="1028" spans="1:7" s="27" customFormat="1" ht="25.5">
      <c r="A1028" s="407" t="s">
        <v>1157</v>
      </c>
      <c r="B1028" s="408" t="s">
        <v>1158</v>
      </c>
      <c r="C1028" s="411" t="s">
        <v>830</v>
      </c>
      <c r="D1028" s="409">
        <v>1</v>
      </c>
      <c r="E1028" s="620"/>
      <c r="F1028" s="410">
        <f t="shared" si="16"/>
        <v>0</v>
      </c>
      <c r="G1028" s="421"/>
    </row>
    <row r="1029" spans="1:7" s="27" customFormat="1" ht="25.5" customHeight="1">
      <c r="A1029" s="407" t="s">
        <v>1159</v>
      </c>
      <c r="B1029" s="408" t="s">
        <v>1160</v>
      </c>
      <c r="C1029" s="411" t="s">
        <v>830</v>
      </c>
      <c r="D1029" s="409">
        <v>200</v>
      </c>
      <c r="E1029" s="620"/>
      <c r="F1029" s="410">
        <f t="shared" si="16"/>
        <v>0</v>
      </c>
      <c r="G1029" s="421"/>
    </row>
    <row r="1030" spans="1:7" s="27" customFormat="1" ht="25.5" customHeight="1">
      <c r="A1030" s="407" t="s">
        <v>1161</v>
      </c>
      <c r="B1030" s="408" t="s">
        <v>1162</v>
      </c>
      <c r="C1030" s="411" t="s">
        <v>830</v>
      </c>
      <c r="D1030" s="409">
        <v>85</v>
      </c>
      <c r="E1030" s="620"/>
      <c r="F1030" s="410">
        <f t="shared" si="16"/>
        <v>0</v>
      </c>
      <c r="G1030" s="421"/>
    </row>
    <row r="1031" spans="1:7" s="27" customFormat="1" ht="25.5" customHeight="1">
      <c r="A1031" s="407" t="s">
        <v>1163</v>
      </c>
      <c r="B1031" s="408" t="s">
        <v>1164</v>
      </c>
      <c r="C1031" s="411" t="s">
        <v>830</v>
      </c>
      <c r="D1031" s="409">
        <v>13</v>
      </c>
      <c r="E1031" s="620"/>
      <c r="F1031" s="410">
        <f t="shared" si="16"/>
        <v>0</v>
      </c>
      <c r="G1031" s="421"/>
    </row>
    <row r="1032" spans="1:7" s="27" customFormat="1" ht="25.5" customHeight="1">
      <c r="A1032" s="407" t="s">
        <v>1165</v>
      </c>
      <c r="B1032" s="408" t="s">
        <v>1166</v>
      </c>
      <c r="C1032" s="411" t="s">
        <v>830</v>
      </c>
      <c r="D1032" s="409">
        <v>3</v>
      </c>
      <c r="E1032" s="620"/>
      <c r="F1032" s="410">
        <f t="shared" si="16"/>
        <v>0</v>
      </c>
      <c r="G1032" s="421"/>
    </row>
    <row r="1033" spans="1:7" s="27" customFormat="1" ht="25.5">
      <c r="A1033" s="407" t="s">
        <v>1167</v>
      </c>
      <c r="B1033" s="436" t="s">
        <v>1168</v>
      </c>
      <c r="C1033" s="411" t="s">
        <v>830</v>
      </c>
      <c r="D1033" s="409">
        <v>19</v>
      </c>
      <c r="E1033" s="620"/>
      <c r="F1033" s="410">
        <f t="shared" si="16"/>
        <v>0</v>
      </c>
      <c r="G1033" s="421"/>
    </row>
    <row r="1034" spans="1:7" s="27" customFormat="1" ht="25.5" customHeight="1">
      <c r="A1034" s="407" t="s">
        <v>1169</v>
      </c>
      <c r="B1034" s="408" t="s">
        <v>1170</v>
      </c>
      <c r="C1034" s="411" t="s">
        <v>830</v>
      </c>
      <c r="D1034" s="409">
        <v>60</v>
      </c>
      <c r="E1034" s="620"/>
      <c r="F1034" s="410">
        <f t="shared" si="16"/>
        <v>0</v>
      </c>
      <c r="G1034" s="421"/>
    </row>
    <row r="1035" spans="1:7" s="27" customFormat="1" ht="25.5" customHeight="1">
      <c r="A1035" s="407" t="s">
        <v>1171</v>
      </c>
      <c r="B1035" s="408" t="s">
        <v>1172</v>
      </c>
      <c r="C1035" s="411" t="s">
        <v>830</v>
      </c>
      <c r="D1035" s="409">
        <v>19</v>
      </c>
      <c r="E1035" s="620"/>
      <c r="F1035" s="410">
        <f t="shared" si="16"/>
        <v>0</v>
      </c>
      <c r="G1035" s="421"/>
    </row>
    <row r="1036" spans="1:7" s="27" customFormat="1" ht="12.75">
      <c r="A1036" s="407" t="s">
        <v>1173</v>
      </c>
      <c r="B1036" s="452" t="s">
        <v>1174</v>
      </c>
      <c r="C1036" s="411" t="s">
        <v>830</v>
      </c>
      <c r="D1036" s="409">
        <v>114</v>
      </c>
      <c r="E1036" s="620"/>
      <c r="F1036" s="410">
        <f t="shared" si="16"/>
        <v>0</v>
      </c>
      <c r="G1036" s="421"/>
    </row>
    <row r="1037" spans="1:7" s="27" customFormat="1" ht="12.75">
      <c r="A1037" s="407"/>
      <c r="B1037" s="452"/>
      <c r="C1037" s="411"/>
      <c r="D1037" s="409"/>
      <c r="E1037" s="620"/>
      <c r="F1037" s="410">
        <f t="shared" si="16"/>
        <v>0</v>
      </c>
      <c r="G1037" s="421"/>
    </row>
    <row r="1038" spans="1:7" s="27" customFormat="1" ht="25.5" customHeight="1">
      <c r="A1038" s="407" t="s">
        <v>1273</v>
      </c>
      <c r="B1038" s="408" t="s">
        <v>1175</v>
      </c>
      <c r="C1038" s="411"/>
      <c r="D1038" s="409"/>
      <c r="E1038" s="620"/>
      <c r="F1038" s="410"/>
      <c r="G1038" s="421"/>
    </row>
    <row r="1039" spans="1:7" s="27" customFormat="1" ht="12.75">
      <c r="A1039" s="453" t="s">
        <v>1883</v>
      </c>
      <c r="B1039" s="408" t="s">
        <v>1176</v>
      </c>
      <c r="C1039" s="411" t="s">
        <v>886</v>
      </c>
      <c r="D1039" s="409">
        <v>286</v>
      </c>
      <c r="E1039" s="620"/>
      <c r="F1039" s="410">
        <f t="shared" si="16"/>
        <v>0</v>
      </c>
      <c r="G1039" s="421"/>
    </row>
    <row r="1040" spans="1:7" s="27" customFormat="1" ht="12.75">
      <c r="A1040" s="453" t="s">
        <v>1885</v>
      </c>
      <c r="B1040" s="408" t="s">
        <v>1177</v>
      </c>
      <c r="C1040" s="411" t="s">
        <v>886</v>
      </c>
      <c r="D1040" s="409">
        <v>12</v>
      </c>
      <c r="E1040" s="620"/>
      <c r="F1040" s="410">
        <f t="shared" si="16"/>
        <v>0</v>
      </c>
      <c r="G1040" s="421"/>
    </row>
    <row r="1041" spans="1:7" s="27" customFormat="1" ht="25.5" customHeight="1">
      <c r="A1041" s="453" t="s">
        <v>1887</v>
      </c>
      <c r="B1041" s="408" t="s">
        <v>1178</v>
      </c>
      <c r="C1041" s="411" t="s">
        <v>886</v>
      </c>
      <c r="D1041" s="409">
        <v>18</v>
      </c>
      <c r="E1041" s="620"/>
      <c r="F1041" s="410">
        <f t="shared" si="16"/>
        <v>0</v>
      </c>
      <c r="G1041" s="421"/>
    </row>
    <row r="1042" spans="1:7" s="27" customFormat="1" ht="12.75">
      <c r="A1042" s="453" t="s">
        <v>1889</v>
      </c>
      <c r="B1042" s="408" t="s">
        <v>1179</v>
      </c>
      <c r="C1042" s="411" t="s">
        <v>886</v>
      </c>
      <c r="D1042" s="409">
        <v>27</v>
      </c>
      <c r="E1042" s="620"/>
      <c r="F1042" s="410">
        <f t="shared" si="16"/>
        <v>0</v>
      </c>
      <c r="G1042" s="421"/>
    </row>
    <row r="1043" spans="1:7" s="27" customFormat="1" ht="12.75">
      <c r="A1043" s="453" t="s">
        <v>1180</v>
      </c>
      <c r="B1043" s="408" t="s">
        <v>1181</v>
      </c>
      <c r="C1043" s="411" t="s">
        <v>886</v>
      </c>
      <c r="D1043" s="409">
        <v>5</v>
      </c>
      <c r="E1043" s="620"/>
      <c r="F1043" s="410">
        <f t="shared" si="16"/>
        <v>0</v>
      </c>
      <c r="G1043" s="421"/>
    </row>
    <row r="1044" spans="1:7" s="27" customFormat="1" ht="25.5" customHeight="1">
      <c r="A1044" s="453" t="s">
        <v>1182</v>
      </c>
      <c r="B1044" s="408" t="s">
        <v>1183</v>
      </c>
      <c r="C1044" s="411" t="s">
        <v>886</v>
      </c>
      <c r="D1044" s="409">
        <v>18</v>
      </c>
      <c r="E1044" s="620"/>
      <c r="F1044" s="410">
        <f t="shared" si="16"/>
        <v>0</v>
      </c>
      <c r="G1044" s="421"/>
    </row>
    <row r="1045" spans="1:7" s="26" customFormat="1" ht="25.5" customHeight="1">
      <c r="A1045" s="446"/>
      <c r="B1045" s="436"/>
      <c r="C1045" s="496"/>
      <c r="D1045" s="493"/>
      <c r="E1045" s="620"/>
      <c r="F1045" s="410"/>
      <c r="G1045" s="421"/>
    </row>
    <row r="1046" spans="1:7" s="26" customFormat="1" ht="25.5" customHeight="1">
      <c r="A1046" s="454" t="s">
        <v>1274</v>
      </c>
      <c r="B1046" s="436" t="s">
        <v>1184</v>
      </c>
      <c r="C1046" s="493"/>
      <c r="D1046" s="475"/>
      <c r="E1046" s="620"/>
      <c r="F1046" s="410"/>
      <c r="G1046" s="421"/>
    </row>
    <row r="1047" spans="1:7" s="27" customFormat="1" ht="25.5" customHeight="1">
      <c r="A1047" s="453" t="s">
        <v>1185</v>
      </c>
      <c r="B1047" s="408" t="s">
        <v>1176</v>
      </c>
      <c r="C1047" s="411" t="s">
        <v>886</v>
      </c>
      <c r="D1047" s="409">
        <v>60</v>
      </c>
      <c r="E1047" s="620"/>
      <c r="F1047" s="410">
        <f t="shared" si="16"/>
        <v>0</v>
      </c>
      <c r="G1047" s="421"/>
    </row>
    <row r="1048" spans="1:7" s="26" customFormat="1" ht="25.5" customHeight="1">
      <c r="A1048" s="453" t="s">
        <v>1186</v>
      </c>
      <c r="B1048" s="408" t="s">
        <v>1178</v>
      </c>
      <c r="C1048" s="411" t="s">
        <v>886</v>
      </c>
      <c r="D1048" s="409">
        <v>4</v>
      </c>
      <c r="E1048" s="620"/>
      <c r="F1048" s="410">
        <f t="shared" si="16"/>
        <v>0</v>
      </c>
      <c r="G1048" s="421"/>
    </row>
    <row r="1049" spans="1:7" s="27" customFormat="1" ht="25.5" customHeight="1">
      <c r="A1049" s="453"/>
      <c r="B1049" s="408"/>
      <c r="C1049" s="411"/>
      <c r="D1049" s="409"/>
      <c r="E1049" s="620"/>
      <c r="F1049" s="410"/>
      <c r="G1049" s="421"/>
    </row>
    <row r="1050" spans="1:7" s="27" customFormat="1" ht="191.25">
      <c r="A1050" s="446" t="s">
        <v>1275</v>
      </c>
      <c r="B1050" s="439" t="s">
        <v>217</v>
      </c>
      <c r="C1050" s="475"/>
      <c r="D1050" s="475"/>
      <c r="E1050" s="625"/>
      <c r="F1050" s="410">
        <f t="shared" si="16"/>
        <v>0</v>
      </c>
      <c r="G1050" s="422"/>
    </row>
    <row r="1051" spans="1:7" s="27" customFormat="1" ht="12.75">
      <c r="A1051" s="446" t="s">
        <v>1187</v>
      </c>
      <c r="B1051" s="436" t="s">
        <v>1188</v>
      </c>
      <c r="C1051" s="495" t="s">
        <v>830</v>
      </c>
      <c r="D1051" s="475">
        <v>11</v>
      </c>
      <c r="E1051" s="625"/>
      <c r="F1051" s="410">
        <f t="shared" si="16"/>
        <v>0</v>
      </c>
      <c r="G1051" s="421"/>
    </row>
    <row r="1052" spans="1:7" s="27" customFormat="1" ht="25.5" customHeight="1">
      <c r="A1052" s="446" t="s">
        <v>1189</v>
      </c>
      <c r="B1052" s="436" t="s">
        <v>1190</v>
      </c>
      <c r="C1052" s="495" t="s">
        <v>830</v>
      </c>
      <c r="D1052" s="475">
        <v>1</v>
      </c>
      <c r="E1052" s="625"/>
      <c r="F1052" s="410">
        <f t="shared" si="16"/>
        <v>0</v>
      </c>
      <c r="G1052" s="421"/>
    </row>
    <row r="1053" spans="1:7" s="27" customFormat="1" ht="25.5" customHeight="1">
      <c r="A1053" s="407"/>
      <c r="B1053" s="408"/>
      <c r="C1053" s="411"/>
      <c r="D1053" s="409"/>
      <c r="E1053" s="620"/>
      <c r="F1053" s="410"/>
      <c r="G1053" s="421"/>
    </row>
    <row r="1054" spans="1:7" s="27" customFormat="1" ht="63.75">
      <c r="A1054" s="407" t="s">
        <v>1276</v>
      </c>
      <c r="B1054" s="430" t="s">
        <v>218</v>
      </c>
      <c r="C1054" s="409"/>
      <c r="D1054" s="409"/>
      <c r="E1054" s="620"/>
      <c r="F1054" s="410">
        <f t="shared" si="16"/>
        <v>0</v>
      </c>
      <c r="G1054" s="421"/>
    </row>
    <row r="1055" spans="1:7" s="26" customFormat="1" ht="12.75">
      <c r="A1055" s="455" t="s">
        <v>1191</v>
      </c>
      <c r="B1055" s="456" t="s">
        <v>1192</v>
      </c>
      <c r="C1055" s="493" t="s">
        <v>886</v>
      </c>
      <c r="D1055" s="475">
        <v>7</v>
      </c>
      <c r="E1055" s="620"/>
      <c r="F1055" s="410">
        <f t="shared" si="16"/>
        <v>0</v>
      </c>
      <c r="G1055" s="421"/>
    </row>
    <row r="1056" spans="1:7" s="26" customFormat="1" ht="25.5" customHeight="1">
      <c r="A1056" s="455" t="s">
        <v>1193</v>
      </c>
      <c r="B1056" s="456" t="s">
        <v>1194</v>
      </c>
      <c r="C1056" s="493" t="s">
        <v>886</v>
      </c>
      <c r="D1056" s="475">
        <v>9</v>
      </c>
      <c r="E1056" s="620"/>
      <c r="F1056" s="410">
        <f t="shared" si="16"/>
        <v>0</v>
      </c>
      <c r="G1056" s="421"/>
    </row>
    <row r="1057" spans="1:7" s="26" customFormat="1" ht="25.5" customHeight="1">
      <c r="A1057" s="455" t="s">
        <v>1195</v>
      </c>
      <c r="B1057" s="456" t="s">
        <v>1196</v>
      </c>
      <c r="C1057" s="493" t="s">
        <v>886</v>
      </c>
      <c r="D1057" s="475">
        <v>4</v>
      </c>
      <c r="E1057" s="620"/>
      <c r="F1057" s="410">
        <f t="shared" si="16"/>
        <v>0</v>
      </c>
      <c r="G1057" s="421"/>
    </row>
    <row r="1058" spans="1:7" s="26" customFormat="1" ht="25.5">
      <c r="A1058" s="455" t="s">
        <v>1197</v>
      </c>
      <c r="B1058" s="456" t="s">
        <v>1198</v>
      </c>
      <c r="C1058" s="493" t="s">
        <v>886</v>
      </c>
      <c r="D1058" s="475">
        <v>7</v>
      </c>
      <c r="E1058" s="620"/>
      <c r="F1058" s="410">
        <f t="shared" si="16"/>
        <v>0</v>
      </c>
      <c r="G1058" s="421"/>
    </row>
    <row r="1059" spans="1:7" s="26" customFormat="1" ht="25.5">
      <c r="A1059" s="455" t="s">
        <v>1199</v>
      </c>
      <c r="B1059" s="456" t="s">
        <v>1200</v>
      </c>
      <c r="C1059" s="493" t="s">
        <v>886</v>
      </c>
      <c r="D1059" s="475">
        <v>2</v>
      </c>
      <c r="E1059" s="620"/>
      <c r="F1059" s="410">
        <f t="shared" si="16"/>
        <v>0</v>
      </c>
      <c r="G1059" s="421"/>
    </row>
    <row r="1060" spans="1:7" s="26" customFormat="1" ht="25.5" customHeight="1">
      <c r="A1060" s="407"/>
      <c r="B1060" s="408"/>
      <c r="C1060" s="497"/>
      <c r="D1060" s="411"/>
      <c r="E1060" s="620"/>
      <c r="F1060" s="410">
        <f t="shared" si="16"/>
        <v>0</v>
      </c>
      <c r="G1060" s="421"/>
    </row>
    <row r="1061" spans="1:7" s="26" customFormat="1" ht="25.5" customHeight="1">
      <c r="A1061" s="455" t="s">
        <v>1277</v>
      </c>
      <c r="B1061" s="439" t="s">
        <v>219</v>
      </c>
      <c r="C1061" s="493" t="s">
        <v>886</v>
      </c>
      <c r="D1061" s="475">
        <v>1</v>
      </c>
      <c r="E1061" s="620"/>
      <c r="F1061" s="410">
        <f t="shared" si="16"/>
        <v>0</v>
      </c>
      <c r="G1061" s="421"/>
    </row>
    <row r="1062" spans="1:7" s="26" customFormat="1" ht="25.5" customHeight="1">
      <c r="A1062" s="407"/>
      <c r="B1062" s="408"/>
      <c r="C1062" s="497"/>
      <c r="D1062" s="411"/>
      <c r="E1062" s="620"/>
      <c r="F1062" s="410">
        <f t="shared" si="16"/>
        <v>0</v>
      </c>
      <c r="G1062" s="421"/>
    </row>
    <row r="1063" spans="1:7" s="26" customFormat="1" ht="25.5" customHeight="1">
      <c r="A1063" s="455" t="s">
        <v>1278</v>
      </c>
      <c r="B1063" s="430" t="s">
        <v>220</v>
      </c>
      <c r="C1063" s="409"/>
      <c r="D1063" s="411"/>
      <c r="E1063" s="620"/>
      <c r="F1063" s="410">
        <f t="shared" si="16"/>
        <v>0</v>
      </c>
      <c r="G1063" s="421"/>
    </row>
    <row r="1064" spans="1:7" s="26" customFormat="1" ht="25.5" customHeight="1">
      <c r="A1064" s="455" t="s">
        <v>1201</v>
      </c>
      <c r="B1064" s="456" t="s">
        <v>1202</v>
      </c>
      <c r="C1064" s="493" t="s">
        <v>886</v>
      </c>
      <c r="D1064" s="475">
        <v>1</v>
      </c>
      <c r="E1064" s="620"/>
      <c r="F1064" s="410">
        <f t="shared" si="16"/>
        <v>0</v>
      </c>
      <c r="G1064" s="421"/>
    </row>
    <row r="1065" spans="1:7" s="26" customFormat="1" ht="25.5">
      <c r="A1065" s="455" t="s">
        <v>1203</v>
      </c>
      <c r="B1065" s="456" t="s">
        <v>1204</v>
      </c>
      <c r="C1065" s="493" t="s">
        <v>886</v>
      </c>
      <c r="D1065" s="475">
        <v>1</v>
      </c>
      <c r="E1065" s="620"/>
      <c r="F1065" s="410">
        <f t="shared" si="16"/>
        <v>0</v>
      </c>
      <c r="G1065" s="421"/>
    </row>
    <row r="1066" spans="1:7" s="26" customFormat="1" ht="25.5">
      <c r="A1066" s="455" t="s">
        <v>1205</v>
      </c>
      <c r="B1066" s="456" t="s">
        <v>1206</v>
      </c>
      <c r="C1066" s="493" t="s">
        <v>886</v>
      </c>
      <c r="D1066" s="475">
        <v>1</v>
      </c>
      <c r="E1066" s="620"/>
      <c r="F1066" s="410">
        <f t="shared" si="16"/>
        <v>0</v>
      </c>
      <c r="G1066" s="421"/>
    </row>
    <row r="1067" spans="1:7" s="26" customFormat="1" ht="12.75">
      <c r="A1067" s="407"/>
      <c r="B1067" s="408"/>
      <c r="C1067" s="497"/>
      <c r="D1067" s="411"/>
      <c r="E1067" s="620"/>
      <c r="F1067" s="410">
        <f t="shared" si="16"/>
        <v>0</v>
      </c>
      <c r="G1067" s="421"/>
    </row>
    <row r="1068" spans="1:7" s="26" customFormat="1" ht="76.5">
      <c r="A1068" s="407" t="s">
        <v>1280</v>
      </c>
      <c r="B1068" s="430" t="s">
        <v>221</v>
      </c>
      <c r="C1068" s="493" t="s">
        <v>886</v>
      </c>
      <c r="D1068" s="475">
        <v>8</v>
      </c>
      <c r="E1068" s="620"/>
      <c r="F1068" s="410">
        <f t="shared" si="16"/>
        <v>0</v>
      </c>
      <c r="G1068" s="421"/>
    </row>
    <row r="1069" spans="1:7" s="26" customFormat="1" ht="25.5" customHeight="1">
      <c r="A1069" s="407"/>
      <c r="B1069" s="408"/>
      <c r="C1069" s="411"/>
      <c r="D1069" s="409"/>
      <c r="E1069" s="620"/>
      <c r="F1069" s="410"/>
      <c r="G1069" s="421"/>
    </row>
    <row r="1070" spans="1:7" s="26" customFormat="1" ht="38.25">
      <c r="A1070" s="455" t="s">
        <v>1282</v>
      </c>
      <c r="B1070" s="430" t="s">
        <v>1207</v>
      </c>
      <c r="C1070" s="409"/>
      <c r="D1070" s="409"/>
      <c r="E1070" s="620"/>
      <c r="F1070" s="410">
        <f t="shared" si="16"/>
        <v>0</v>
      </c>
      <c r="G1070" s="421"/>
    </row>
    <row r="1071" spans="1:7" s="26" customFormat="1" ht="25.5" customHeight="1">
      <c r="A1071" s="455" t="s">
        <v>1208</v>
      </c>
      <c r="B1071" s="456" t="s">
        <v>1209</v>
      </c>
      <c r="C1071" s="493" t="s">
        <v>886</v>
      </c>
      <c r="D1071" s="475">
        <v>1</v>
      </c>
      <c r="E1071" s="620"/>
      <c r="F1071" s="410">
        <f t="shared" si="16"/>
        <v>0</v>
      </c>
      <c r="G1071" s="421"/>
    </row>
    <row r="1072" spans="1:7" s="26" customFormat="1" ht="12.75">
      <c r="A1072" s="455" t="s">
        <v>1210</v>
      </c>
      <c r="B1072" s="456" t="s">
        <v>1211</v>
      </c>
      <c r="C1072" s="493" t="s">
        <v>886</v>
      </c>
      <c r="D1072" s="475">
        <v>1</v>
      </c>
      <c r="E1072" s="620"/>
      <c r="F1072" s="410">
        <f t="shared" si="16"/>
        <v>0</v>
      </c>
      <c r="G1072" s="421"/>
    </row>
    <row r="1073" spans="1:7" s="26" customFormat="1" ht="12.75">
      <c r="A1073" s="407"/>
      <c r="B1073" s="408"/>
      <c r="C1073" s="411"/>
      <c r="D1073" s="409"/>
      <c r="E1073" s="620"/>
      <c r="F1073" s="410">
        <f t="shared" si="16"/>
        <v>0</v>
      </c>
      <c r="G1073" s="421"/>
    </row>
    <row r="1074" spans="1:7" s="26" customFormat="1" ht="25.5">
      <c r="A1074" s="407" t="s">
        <v>1874</v>
      </c>
      <c r="B1074" s="430" t="s">
        <v>1212</v>
      </c>
      <c r="C1074" s="409"/>
      <c r="D1074" s="409"/>
      <c r="E1074" s="620"/>
      <c r="F1074" s="410"/>
      <c r="G1074" s="421"/>
    </row>
    <row r="1075" spans="1:7" s="26" customFormat="1" ht="12.75">
      <c r="A1075" s="407" t="s">
        <v>1213</v>
      </c>
      <c r="B1075" s="460" t="s">
        <v>1214</v>
      </c>
      <c r="C1075" s="411" t="s">
        <v>830</v>
      </c>
      <c r="D1075" s="409">
        <v>1</v>
      </c>
      <c r="E1075" s="620"/>
      <c r="F1075" s="410">
        <f t="shared" si="16"/>
        <v>0</v>
      </c>
      <c r="G1075" s="421"/>
    </row>
    <row r="1076" spans="1:7" s="26" customFormat="1" ht="25.5" customHeight="1">
      <c r="A1076" s="407" t="s">
        <v>1215</v>
      </c>
      <c r="B1076" s="460" t="s">
        <v>1216</v>
      </c>
      <c r="C1076" s="411" t="s">
        <v>830</v>
      </c>
      <c r="D1076" s="409">
        <v>1</v>
      </c>
      <c r="E1076" s="620"/>
      <c r="F1076" s="410">
        <f t="shared" si="16"/>
        <v>0</v>
      </c>
      <c r="G1076" s="421"/>
    </row>
    <row r="1077" spans="1:7" s="26" customFormat="1" ht="25.5" customHeight="1">
      <c r="A1077" s="407"/>
      <c r="B1077" s="408"/>
      <c r="C1077" s="411"/>
      <c r="D1077" s="409"/>
      <c r="E1077" s="620"/>
      <c r="F1077" s="410"/>
      <c r="G1077" s="421"/>
    </row>
    <row r="1078" spans="1:7" s="26" customFormat="1" ht="25.5">
      <c r="A1078" s="407" t="s">
        <v>1875</v>
      </c>
      <c r="B1078" s="408" t="s">
        <v>1217</v>
      </c>
      <c r="C1078" s="411" t="s">
        <v>830</v>
      </c>
      <c r="D1078" s="409">
        <v>10</v>
      </c>
      <c r="E1078" s="620"/>
      <c r="F1078" s="410">
        <f t="shared" si="16"/>
        <v>0</v>
      </c>
      <c r="G1078" s="421"/>
    </row>
    <row r="1079" spans="1:7" s="26" customFormat="1" ht="12.75">
      <c r="A1079" s="536"/>
      <c r="B1079" s="408"/>
      <c r="C1079" s="411"/>
      <c r="D1079" s="409"/>
      <c r="E1079" s="620"/>
      <c r="F1079" s="410">
        <f t="shared" si="16"/>
        <v>0</v>
      </c>
      <c r="G1079" s="421"/>
    </row>
    <row r="1080" spans="1:7" s="26" customFormat="1" ht="25.5" customHeight="1">
      <c r="A1080" s="407" t="s">
        <v>1876</v>
      </c>
      <c r="B1080" s="408" t="s">
        <v>222</v>
      </c>
      <c r="C1080" s="411" t="s">
        <v>830</v>
      </c>
      <c r="D1080" s="409">
        <v>11</v>
      </c>
      <c r="E1080" s="620"/>
      <c r="F1080" s="410">
        <f t="shared" si="16"/>
        <v>0</v>
      </c>
      <c r="G1080" s="421"/>
    </row>
    <row r="1081" spans="1:7" s="26" customFormat="1" ht="25.5" customHeight="1">
      <c r="A1081" s="407"/>
      <c r="B1081" s="408"/>
      <c r="C1081" s="409"/>
      <c r="D1081" s="409"/>
      <c r="E1081" s="620"/>
      <c r="F1081" s="410"/>
      <c r="G1081" s="421"/>
    </row>
    <row r="1082" spans="1:7" s="26" customFormat="1" ht="42.75">
      <c r="A1082" s="407" t="s">
        <v>1877</v>
      </c>
      <c r="B1082" s="408" t="s">
        <v>223</v>
      </c>
      <c r="C1082" s="411" t="s">
        <v>830</v>
      </c>
      <c r="D1082" s="409">
        <v>11</v>
      </c>
      <c r="E1082" s="620"/>
      <c r="F1082" s="410">
        <f t="shared" si="16"/>
        <v>0</v>
      </c>
      <c r="G1082" s="421"/>
    </row>
    <row r="1083" spans="1:7" s="26" customFormat="1" ht="12.75">
      <c r="A1083" s="407"/>
      <c r="B1083" s="408"/>
      <c r="C1083" s="409"/>
      <c r="D1083" s="409"/>
      <c r="E1083" s="620"/>
      <c r="F1083" s="410"/>
      <c r="G1083" s="421"/>
    </row>
    <row r="1084" spans="1:7" s="26" customFormat="1" ht="57">
      <c r="A1084" s="407" t="s">
        <v>1878</v>
      </c>
      <c r="B1084" s="408" t="s">
        <v>224</v>
      </c>
      <c r="C1084" s="411" t="s">
        <v>830</v>
      </c>
      <c r="D1084" s="409">
        <v>1</v>
      </c>
      <c r="E1084" s="620"/>
      <c r="F1084" s="410">
        <f t="shared" si="16"/>
        <v>0</v>
      </c>
      <c r="G1084" s="421"/>
    </row>
    <row r="1085" spans="1:7" s="27" customFormat="1" ht="12.75">
      <c r="A1085" s="407"/>
      <c r="B1085" s="408"/>
      <c r="C1085" s="409"/>
      <c r="D1085" s="409"/>
      <c r="E1085" s="620"/>
      <c r="F1085" s="410"/>
      <c r="G1085" s="421"/>
    </row>
    <row r="1086" spans="1:7" s="27" customFormat="1" ht="57">
      <c r="A1086" s="407" t="s">
        <v>1327</v>
      </c>
      <c r="B1086" s="408" t="s">
        <v>225</v>
      </c>
      <c r="C1086" s="411" t="s">
        <v>830</v>
      </c>
      <c r="D1086" s="409">
        <v>1</v>
      </c>
      <c r="E1086" s="620"/>
      <c r="F1086" s="410">
        <f t="shared" si="16"/>
        <v>0</v>
      </c>
      <c r="G1086" s="421"/>
    </row>
    <row r="1087" spans="1:7" s="27" customFormat="1" ht="12.75">
      <c r="A1087" s="536"/>
      <c r="B1087" s="430"/>
      <c r="C1087" s="411"/>
      <c r="D1087" s="409"/>
      <c r="E1087" s="620"/>
      <c r="F1087" s="410"/>
      <c r="G1087" s="421"/>
    </row>
    <row r="1088" spans="1:7" s="27" customFormat="1" ht="63.75">
      <c r="A1088" s="536" t="s">
        <v>1330</v>
      </c>
      <c r="B1088" s="436" t="s">
        <v>1218</v>
      </c>
      <c r="C1088" s="411" t="s">
        <v>830</v>
      </c>
      <c r="D1088" s="409">
        <v>5</v>
      </c>
      <c r="E1088" s="620"/>
      <c r="F1088" s="410">
        <f aca="true" t="shared" si="17" ref="F1088:F1107">D1088*E1088</f>
        <v>0</v>
      </c>
      <c r="G1088" s="421"/>
    </row>
    <row r="1089" spans="1:7" s="27" customFormat="1" ht="12.75">
      <c r="A1089" s="536"/>
      <c r="B1089" s="430"/>
      <c r="C1089" s="411"/>
      <c r="D1089" s="409"/>
      <c r="E1089" s="620"/>
      <c r="F1089" s="410"/>
      <c r="G1089" s="421"/>
    </row>
    <row r="1090" spans="1:7" s="27" customFormat="1" ht="63.75">
      <c r="A1090" s="536" t="s">
        <v>811</v>
      </c>
      <c r="B1090" s="436" t="s">
        <v>1219</v>
      </c>
      <c r="C1090" s="411" t="s">
        <v>830</v>
      </c>
      <c r="D1090" s="409">
        <v>5</v>
      </c>
      <c r="E1090" s="620"/>
      <c r="F1090" s="410">
        <f t="shared" si="17"/>
        <v>0</v>
      </c>
      <c r="G1090" s="421"/>
    </row>
    <row r="1091" spans="1:7" s="27" customFormat="1" ht="12.75">
      <c r="A1091" s="536"/>
      <c r="B1091" s="430"/>
      <c r="C1091" s="411"/>
      <c r="D1091" s="409"/>
      <c r="E1091" s="620"/>
      <c r="F1091" s="410"/>
      <c r="G1091" s="421"/>
    </row>
    <row r="1092" spans="1:7" s="27" customFormat="1" ht="63.75">
      <c r="A1092" s="536" t="s">
        <v>816</v>
      </c>
      <c r="B1092" s="436" t="s">
        <v>1220</v>
      </c>
      <c r="C1092" s="411" t="s">
        <v>830</v>
      </c>
      <c r="D1092" s="409">
        <v>4</v>
      </c>
      <c r="E1092" s="620"/>
      <c r="F1092" s="410">
        <f t="shared" si="17"/>
        <v>0</v>
      </c>
      <c r="G1092" s="421"/>
    </row>
    <row r="1093" spans="1:7" s="27" customFormat="1" ht="12.75">
      <c r="A1093" s="536"/>
      <c r="B1093" s="430"/>
      <c r="C1093" s="411"/>
      <c r="D1093" s="409"/>
      <c r="E1093" s="620"/>
      <c r="F1093" s="410"/>
      <c r="G1093" s="421"/>
    </row>
    <row r="1094" spans="1:7" s="27" customFormat="1" ht="89.25">
      <c r="A1094" s="536" t="s">
        <v>1074</v>
      </c>
      <c r="B1094" s="439" t="s">
        <v>1221</v>
      </c>
      <c r="C1094" s="411" t="s">
        <v>830</v>
      </c>
      <c r="D1094" s="409">
        <v>1</v>
      </c>
      <c r="E1094" s="620"/>
      <c r="F1094" s="410">
        <f t="shared" si="17"/>
        <v>0</v>
      </c>
      <c r="G1094" s="421"/>
    </row>
    <row r="1095" spans="1:7" s="27" customFormat="1" ht="12.75">
      <c r="A1095" s="536"/>
      <c r="B1095" s="430"/>
      <c r="C1095" s="411"/>
      <c r="D1095" s="409"/>
      <c r="E1095" s="620"/>
      <c r="F1095" s="410"/>
      <c r="G1095" s="421"/>
    </row>
    <row r="1096" spans="1:7" s="27" customFormat="1" ht="89.25">
      <c r="A1096" s="536" t="s">
        <v>1094</v>
      </c>
      <c r="B1096" s="439" t="s">
        <v>1222</v>
      </c>
      <c r="C1096" s="411" t="s">
        <v>830</v>
      </c>
      <c r="D1096" s="409">
        <v>1</v>
      </c>
      <c r="E1096" s="620"/>
      <c r="F1096" s="410">
        <f t="shared" si="17"/>
        <v>0</v>
      </c>
      <c r="G1096" s="421"/>
    </row>
    <row r="1097" spans="1:7" s="27" customFormat="1" ht="12.75">
      <c r="A1097" s="536"/>
      <c r="B1097" s="430"/>
      <c r="C1097" s="411"/>
      <c r="D1097" s="409"/>
      <c r="E1097" s="620"/>
      <c r="F1097" s="410"/>
      <c r="G1097" s="421"/>
    </row>
    <row r="1098" spans="1:7" s="27" customFormat="1" ht="38.25">
      <c r="A1098" s="536" t="s">
        <v>1098</v>
      </c>
      <c r="B1098" s="408" t="s">
        <v>1223</v>
      </c>
      <c r="C1098" s="411" t="s">
        <v>830</v>
      </c>
      <c r="D1098" s="409">
        <v>1</v>
      </c>
      <c r="E1098" s="620"/>
      <c r="F1098" s="410">
        <f t="shared" si="17"/>
        <v>0</v>
      </c>
      <c r="G1098" s="421"/>
    </row>
    <row r="1099" spans="1:7" s="27" customFormat="1" ht="12.75">
      <c r="A1099" s="536"/>
      <c r="B1099" s="408"/>
      <c r="C1099" s="411"/>
      <c r="D1099" s="409"/>
      <c r="E1099" s="620"/>
      <c r="F1099" s="410"/>
      <c r="G1099" s="421"/>
    </row>
    <row r="1100" spans="1:7" s="27" customFormat="1" ht="76.5">
      <c r="A1100" s="536" t="s">
        <v>1224</v>
      </c>
      <c r="B1100" s="408" t="s">
        <v>1225</v>
      </c>
      <c r="C1100" s="411" t="s">
        <v>886</v>
      </c>
      <c r="D1100" s="409">
        <v>45</v>
      </c>
      <c r="E1100" s="620"/>
      <c r="F1100" s="410">
        <f t="shared" si="17"/>
        <v>0</v>
      </c>
      <c r="G1100" s="421"/>
    </row>
    <row r="1101" spans="1:7" s="27" customFormat="1" ht="12.75">
      <c r="A1101" s="536"/>
      <c r="B1101" s="408"/>
      <c r="C1101" s="411"/>
      <c r="D1101" s="409"/>
      <c r="E1101" s="620"/>
      <c r="F1101" s="410"/>
      <c r="G1101" s="421"/>
    </row>
    <row r="1102" spans="1:7" s="27" customFormat="1" ht="51">
      <c r="A1102" s="536" t="s">
        <v>1226</v>
      </c>
      <c r="B1102" s="408" t="s">
        <v>226</v>
      </c>
      <c r="C1102" s="411"/>
      <c r="D1102" s="409"/>
      <c r="E1102" s="620"/>
      <c r="F1102" s="410"/>
      <c r="G1102" s="421"/>
    </row>
    <row r="1103" spans="1:7" s="27" customFormat="1" ht="51">
      <c r="A1103" s="536" t="s">
        <v>1891</v>
      </c>
      <c r="B1103" s="408" t="s">
        <v>1227</v>
      </c>
      <c r="C1103" s="486" t="s">
        <v>830</v>
      </c>
      <c r="D1103" s="409">
        <v>1</v>
      </c>
      <c r="E1103" s="620"/>
      <c r="F1103" s="561">
        <f t="shared" si="17"/>
        <v>0</v>
      </c>
      <c r="G1103" s="421"/>
    </row>
    <row r="1104" spans="1:7" s="27" customFormat="1" ht="25.5">
      <c r="A1104" s="536" t="s">
        <v>1891</v>
      </c>
      <c r="B1104" s="517" t="s">
        <v>1228</v>
      </c>
      <c r="C1104" s="519" t="s">
        <v>830</v>
      </c>
      <c r="D1104" s="487">
        <v>3</v>
      </c>
      <c r="E1104" s="626"/>
      <c r="F1104" s="564">
        <f t="shared" si="17"/>
        <v>0</v>
      </c>
      <c r="G1104" s="421"/>
    </row>
    <row r="1105" spans="1:7" s="27" customFormat="1" ht="12.75">
      <c r="A1105" s="536"/>
      <c r="B1105" s="442" t="s">
        <v>1921</v>
      </c>
      <c r="C1105" s="488" t="s">
        <v>1272</v>
      </c>
      <c r="D1105" s="489">
        <v>5</v>
      </c>
      <c r="E1105" s="623"/>
      <c r="F1105" s="552">
        <f>SUM(F1102:F1104)</f>
        <v>0</v>
      </c>
      <c r="G1105" s="421"/>
    </row>
    <row r="1106" spans="1:7" s="27" customFormat="1" ht="12.75">
      <c r="A1106" s="509"/>
      <c r="B1106" s="509"/>
      <c r="C1106" s="411"/>
      <c r="D1106" s="411"/>
      <c r="E1106" s="620"/>
      <c r="F1106" s="410"/>
      <c r="G1106" s="421"/>
    </row>
    <row r="1107" spans="1:7" s="27" customFormat="1" ht="51">
      <c r="A1107" s="536" t="s">
        <v>1922</v>
      </c>
      <c r="B1107" s="408" t="s">
        <v>1923</v>
      </c>
      <c r="C1107" s="474" t="s">
        <v>886</v>
      </c>
      <c r="D1107" s="409">
        <v>48</v>
      </c>
      <c r="E1107" s="620"/>
      <c r="F1107" s="410">
        <f t="shared" si="17"/>
        <v>0</v>
      </c>
      <c r="G1107" s="421"/>
    </row>
    <row r="1108" spans="1:7" s="27" customFormat="1" ht="13.5" thickBot="1">
      <c r="A1108" s="529"/>
      <c r="B1108" s="530"/>
      <c r="C1108" s="501"/>
      <c r="D1108" s="502"/>
      <c r="E1108" s="634"/>
      <c r="F1108" s="502"/>
      <c r="G1108" s="421"/>
    </row>
    <row r="1109" spans="1:7" s="27" customFormat="1" ht="30.75" thickTop="1">
      <c r="A1109" s="417" t="s">
        <v>1275</v>
      </c>
      <c r="B1109" s="445" t="s">
        <v>1924</v>
      </c>
      <c r="C1109" s="494"/>
      <c r="D1109" s="477"/>
      <c r="E1109" s="628"/>
      <c r="F1109" s="477">
        <f>SUM(F1039:F1100)+F1105+F1107</f>
        <v>0</v>
      </c>
      <c r="G1109" s="420"/>
    </row>
    <row r="1110" spans="1:7" s="27" customFormat="1" ht="12.75">
      <c r="A1110" s="513"/>
      <c r="B1110" s="523"/>
      <c r="C1110" s="24"/>
      <c r="D1110" s="94"/>
      <c r="E1110" s="586"/>
      <c r="F1110" s="94"/>
      <c r="G1110" s="421"/>
    </row>
    <row r="1111" spans="1:7" s="27" customFormat="1" ht="12.75">
      <c r="A1111" s="513"/>
      <c r="B1111" s="523"/>
      <c r="C1111" s="24"/>
      <c r="D1111" s="94"/>
      <c r="E1111" s="586"/>
      <c r="F1111" s="94"/>
      <c r="G1111" s="421"/>
    </row>
    <row r="1112" spans="1:7" s="27" customFormat="1" ht="15">
      <c r="A1112" s="457" t="s">
        <v>1276</v>
      </c>
      <c r="B1112" s="458" t="s">
        <v>1925</v>
      </c>
      <c r="C1112" s="498"/>
      <c r="D1112" s="499"/>
      <c r="E1112" s="636"/>
      <c r="F1112" s="500"/>
      <c r="G1112" s="420"/>
    </row>
    <row r="1113" spans="1:7" s="27" customFormat="1" ht="12.75">
      <c r="A1113" s="407"/>
      <c r="B1113" s="408"/>
      <c r="C1113" s="411"/>
      <c r="D1113" s="409"/>
      <c r="E1113" s="620"/>
      <c r="F1113" s="410"/>
      <c r="G1113" s="421"/>
    </row>
    <row r="1114" spans="1:7" s="27" customFormat="1" ht="12.75">
      <c r="A1114" s="407"/>
      <c r="B1114" s="459" t="s">
        <v>1270</v>
      </c>
      <c r="C1114" s="411"/>
      <c r="D1114" s="409"/>
      <c r="E1114" s="620"/>
      <c r="F1114" s="410"/>
      <c r="G1114" s="421"/>
    </row>
    <row r="1115" spans="1:7" s="27" customFormat="1" ht="76.5">
      <c r="A1115" s="407"/>
      <c r="B1115" s="537" t="s">
        <v>1926</v>
      </c>
      <c r="C1115" s="411"/>
      <c r="D1115" s="409"/>
      <c r="E1115" s="620"/>
      <c r="F1115" s="410"/>
      <c r="G1115" s="421"/>
    </row>
    <row r="1116" spans="1:7" s="27" customFormat="1" ht="12.75">
      <c r="A1116" s="407"/>
      <c r="B1116" s="408"/>
      <c r="C1116" s="411"/>
      <c r="D1116" s="409"/>
      <c r="E1116" s="620"/>
      <c r="F1116" s="410"/>
      <c r="G1116" s="421"/>
    </row>
    <row r="1117" spans="1:7" s="27" customFormat="1" ht="127.5">
      <c r="A1117" s="536" t="s">
        <v>1269</v>
      </c>
      <c r="B1117" s="430" t="s">
        <v>227</v>
      </c>
      <c r="C1117" s="411" t="s">
        <v>886</v>
      </c>
      <c r="D1117" s="409">
        <v>92</v>
      </c>
      <c r="E1117" s="620"/>
      <c r="F1117" s="410">
        <f>D1117*E1117</f>
        <v>0</v>
      </c>
      <c r="G1117" s="421"/>
    </row>
    <row r="1118" spans="1:7" s="27" customFormat="1" ht="12.75">
      <c r="A1118" s="536"/>
      <c r="B1118" s="424"/>
      <c r="C1118" s="411"/>
      <c r="D1118" s="409"/>
      <c r="E1118" s="620"/>
      <c r="F1118" s="410"/>
      <c r="G1118" s="422"/>
    </row>
    <row r="1119" spans="1:7" s="27" customFormat="1" ht="127.5">
      <c r="A1119" s="536" t="s">
        <v>1273</v>
      </c>
      <c r="B1119" s="430" t="s">
        <v>228</v>
      </c>
      <c r="C1119" s="411" t="s">
        <v>886</v>
      </c>
      <c r="D1119" s="409">
        <v>98</v>
      </c>
      <c r="E1119" s="620"/>
      <c r="F1119" s="410">
        <f>D1119*E1119</f>
        <v>0</v>
      </c>
      <c r="G1119" s="421"/>
    </row>
    <row r="1120" spans="1:7" s="27" customFormat="1" ht="12.75">
      <c r="A1120" s="536"/>
      <c r="B1120" s="430"/>
      <c r="C1120" s="411"/>
      <c r="D1120" s="409"/>
      <c r="E1120" s="620"/>
      <c r="F1120" s="410"/>
      <c r="G1120" s="421"/>
    </row>
    <row r="1121" spans="1:7" s="27" customFormat="1" ht="127.5">
      <c r="A1121" s="536" t="s">
        <v>1274</v>
      </c>
      <c r="B1121" s="430" t="s">
        <v>229</v>
      </c>
      <c r="C1121" s="411" t="s">
        <v>886</v>
      </c>
      <c r="D1121" s="409">
        <v>83</v>
      </c>
      <c r="E1121" s="620"/>
      <c r="F1121" s="410">
        <f>D1121*E1121</f>
        <v>0</v>
      </c>
      <c r="G1121" s="421"/>
    </row>
    <row r="1122" spans="1:7" s="27" customFormat="1" ht="12.75">
      <c r="A1122" s="536"/>
      <c r="B1122" s="424"/>
      <c r="C1122" s="411"/>
      <c r="D1122" s="409"/>
      <c r="E1122" s="620"/>
      <c r="F1122" s="410"/>
      <c r="G1122" s="421"/>
    </row>
    <row r="1123" spans="1:7" s="27" customFormat="1" ht="140.25">
      <c r="A1123" s="536" t="s">
        <v>1275</v>
      </c>
      <c r="B1123" s="430" t="s">
        <v>230</v>
      </c>
      <c r="C1123" s="411" t="s">
        <v>886</v>
      </c>
      <c r="D1123" s="409">
        <v>37</v>
      </c>
      <c r="E1123" s="620"/>
      <c r="F1123" s="410">
        <f>D1123*E1123</f>
        <v>0</v>
      </c>
      <c r="G1123" s="421"/>
    </row>
    <row r="1124" spans="1:7" s="27" customFormat="1" ht="12.75">
      <c r="A1124" s="536"/>
      <c r="B1124" s="424"/>
      <c r="C1124" s="411"/>
      <c r="D1124" s="409"/>
      <c r="E1124" s="620"/>
      <c r="F1124" s="410"/>
      <c r="G1124" s="421"/>
    </row>
    <row r="1125" spans="1:7" s="27" customFormat="1" ht="178.5">
      <c r="A1125" s="536" t="s">
        <v>1276</v>
      </c>
      <c r="B1125" s="430" t="s">
        <v>231</v>
      </c>
      <c r="C1125" s="411" t="s">
        <v>886</v>
      </c>
      <c r="D1125" s="409">
        <v>4</v>
      </c>
      <c r="E1125" s="620"/>
      <c r="F1125" s="410">
        <f>D1125*E1125</f>
        <v>0</v>
      </c>
      <c r="G1125" s="421"/>
    </row>
    <row r="1126" spans="1:7" s="27" customFormat="1" ht="12.75">
      <c r="A1126" s="536"/>
      <c r="B1126" s="430"/>
      <c r="C1126" s="411"/>
      <c r="D1126" s="409"/>
      <c r="E1126" s="620"/>
      <c r="F1126" s="410"/>
      <c r="G1126" s="421"/>
    </row>
    <row r="1127" spans="1:7" s="27" customFormat="1" ht="127.5">
      <c r="A1127" s="536" t="s">
        <v>1277</v>
      </c>
      <c r="B1127" s="430" t="s">
        <v>232</v>
      </c>
      <c r="C1127" s="411" t="s">
        <v>886</v>
      </c>
      <c r="D1127" s="409">
        <v>12</v>
      </c>
      <c r="E1127" s="620"/>
      <c r="F1127" s="410">
        <f>D1127*E1127</f>
        <v>0</v>
      </c>
      <c r="G1127" s="421"/>
    </row>
    <row r="1128" spans="1:7" s="27" customFormat="1" ht="12.75">
      <c r="A1128" s="536"/>
      <c r="B1128" s="424"/>
      <c r="C1128" s="411"/>
      <c r="D1128" s="409"/>
      <c r="E1128" s="620"/>
      <c r="F1128" s="410"/>
      <c r="G1128" s="421"/>
    </row>
    <row r="1129" spans="1:7" s="27" customFormat="1" ht="153">
      <c r="A1129" s="536" t="s">
        <v>1278</v>
      </c>
      <c r="B1129" s="430" t="s">
        <v>233</v>
      </c>
      <c r="C1129" s="411" t="s">
        <v>886</v>
      </c>
      <c r="D1129" s="409">
        <v>8</v>
      </c>
      <c r="E1129" s="620"/>
      <c r="F1129" s="410">
        <f>D1129*E1129</f>
        <v>0</v>
      </c>
      <c r="G1129" s="421"/>
    </row>
    <row r="1130" spans="1:7" s="27" customFormat="1" ht="12.75">
      <c r="A1130" s="536"/>
      <c r="B1130" s="424"/>
      <c r="C1130" s="411"/>
      <c r="D1130" s="409"/>
      <c r="E1130" s="620"/>
      <c r="F1130" s="410"/>
      <c r="G1130" s="421"/>
    </row>
    <row r="1131" spans="1:7" s="27" customFormat="1" ht="191.25">
      <c r="A1131" s="536" t="s">
        <v>1280</v>
      </c>
      <c r="B1131" s="424" t="s">
        <v>234</v>
      </c>
      <c r="C1131" s="411" t="s">
        <v>886</v>
      </c>
      <c r="D1131" s="409">
        <v>8</v>
      </c>
      <c r="E1131" s="620"/>
      <c r="F1131" s="410">
        <f>D1131*E1131</f>
        <v>0</v>
      </c>
      <c r="G1131" s="421"/>
    </row>
    <row r="1132" spans="1:7" s="27" customFormat="1" ht="12.75">
      <c r="A1132" s="536"/>
      <c r="B1132" s="424"/>
      <c r="C1132" s="411"/>
      <c r="D1132" s="409"/>
      <c r="E1132" s="620"/>
      <c r="F1132" s="410"/>
      <c r="G1132" s="421"/>
    </row>
    <row r="1133" spans="1:7" s="27" customFormat="1" ht="12.75">
      <c r="A1133" s="536" t="s">
        <v>1282</v>
      </c>
      <c r="B1133" s="430" t="s">
        <v>235</v>
      </c>
      <c r="C1133" s="411"/>
      <c r="D1133" s="409"/>
      <c r="E1133" s="620"/>
      <c r="F1133" s="410"/>
      <c r="G1133" s="421"/>
    </row>
    <row r="1134" spans="1:7" s="27" customFormat="1" ht="114.75">
      <c r="A1134" s="536"/>
      <c r="B1134" s="424" t="s">
        <v>236</v>
      </c>
      <c r="C1134" s="411" t="s">
        <v>886</v>
      </c>
      <c r="D1134" s="409">
        <v>11</v>
      </c>
      <c r="E1134" s="620"/>
      <c r="F1134" s="410">
        <f>D1134*E1134</f>
        <v>0</v>
      </c>
      <c r="G1134" s="421"/>
    </row>
    <row r="1135" spans="1:7" s="27" customFormat="1" ht="12.75">
      <c r="A1135" s="536"/>
      <c r="B1135" s="424"/>
      <c r="C1135" s="411"/>
      <c r="D1135" s="409"/>
      <c r="E1135" s="620"/>
      <c r="F1135" s="410"/>
      <c r="G1135" s="421"/>
    </row>
    <row r="1136" spans="1:7" s="27" customFormat="1" ht="12.75">
      <c r="A1136" s="536" t="s">
        <v>1874</v>
      </c>
      <c r="B1136" s="430" t="s">
        <v>237</v>
      </c>
      <c r="C1136" s="411"/>
      <c r="D1136" s="409"/>
      <c r="E1136" s="620"/>
      <c r="F1136" s="410"/>
      <c r="G1136" s="421"/>
    </row>
    <row r="1137" spans="1:7" s="27" customFormat="1" ht="191.25">
      <c r="A1137" s="536"/>
      <c r="B1137" s="424" t="s">
        <v>238</v>
      </c>
      <c r="C1137" s="411" t="s">
        <v>886</v>
      </c>
      <c r="D1137" s="409">
        <v>13</v>
      </c>
      <c r="E1137" s="620"/>
      <c r="F1137" s="410">
        <f>D1137*E1137</f>
        <v>0</v>
      </c>
      <c r="G1137" s="421"/>
    </row>
    <row r="1138" spans="1:7" s="27" customFormat="1" ht="12.75">
      <c r="A1138" s="536"/>
      <c r="B1138" s="424"/>
      <c r="C1138" s="411"/>
      <c r="D1138" s="409"/>
      <c r="E1138" s="620"/>
      <c r="F1138" s="410"/>
      <c r="G1138" s="421"/>
    </row>
    <row r="1139" spans="1:7" s="27" customFormat="1" ht="12.75">
      <c r="A1139" s="536" t="s">
        <v>1875</v>
      </c>
      <c r="B1139" s="430" t="s">
        <v>239</v>
      </c>
      <c r="C1139" s="411"/>
      <c r="D1139" s="409"/>
      <c r="E1139" s="620"/>
      <c r="F1139" s="410"/>
      <c r="G1139" s="421"/>
    </row>
    <row r="1140" spans="1:7" s="27" customFormat="1" ht="102">
      <c r="A1140" s="536"/>
      <c r="B1140" s="424" t="s">
        <v>240</v>
      </c>
      <c r="C1140" s="411" t="s">
        <v>886</v>
      </c>
      <c r="D1140" s="409">
        <v>9</v>
      </c>
      <c r="E1140" s="620"/>
      <c r="F1140" s="410">
        <f>D1140*E1140</f>
        <v>0</v>
      </c>
      <c r="G1140" s="421"/>
    </row>
    <row r="1141" spans="1:7" s="27" customFormat="1" ht="12.75">
      <c r="A1141" s="536"/>
      <c r="B1141" s="424"/>
      <c r="C1141" s="411"/>
      <c r="D1141" s="409"/>
      <c r="E1141" s="620"/>
      <c r="F1141" s="410"/>
      <c r="G1141" s="421"/>
    </row>
    <row r="1142" spans="1:7" s="27" customFormat="1" ht="12.75">
      <c r="A1142" s="536" t="s">
        <v>1876</v>
      </c>
      <c r="B1142" s="430" t="s">
        <v>241</v>
      </c>
      <c r="C1142" s="411"/>
      <c r="D1142" s="409"/>
      <c r="E1142" s="620"/>
      <c r="F1142" s="410"/>
      <c r="G1142" s="421"/>
    </row>
    <row r="1143" spans="1:7" s="27" customFormat="1" ht="191.25">
      <c r="A1143" s="536"/>
      <c r="B1143" s="424" t="s">
        <v>242</v>
      </c>
      <c r="C1143" s="411" t="s">
        <v>886</v>
      </c>
      <c r="D1143" s="409">
        <v>1</v>
      </c>
      <c r="E1143" s="620"/>
      <c r="F1143" s="410">
        <f>D1143*E1143</f>
        <v>0</v>
      </c>
      <c r="G1143" s="421"/>
    </row>
    <row r="1144" spans="1:7" s="27" customFormat="1" ht="12.75">
      <c r="A1144" s="536"/>
      <c r="B1144" s="424"/>
      <c r="C1144" s="411"/>
      <c r="D1144" s="409"/>
      <c r="E1144" s="620"/>
      <c r="F1144" s="410"/>
      <c r="G1144" s="421"/>
    </row>
    <row r="1145" spans="1:7" s="27" customFormat="1" ht="12.75">
      <c r="A1145" s="536" t="s">
        <v>1877</v>
      </c>
      <c r="B1145" s="430" t="s">
        <v>243</v>
      </c>
      <c r="C1145" s="411"/>
      <c r="D1145" s="409"/>
      <c r="E1145" s="620"/>
      <c r="F1145" s="410"/>
      <c r="G1145" s="421"/>
    </row>
    <row r="1146" spans="1:7" s="27" customFormat="1" ht="191.25">
      <c r="A1146" s="536"/>
      <c r="B1146" s="424" t="s">
        <v>244</v>
      </c>
      <c r="C1146" s="411" t="s">
        <v>886</v>
      </c>
      <c r="D1146" s="409">
        <v>2</v>
      </c>
      <c r="E1146" s="620"/>
      <c r="F1146" s="410">
        <f>D1146*E1146</f>
        <v>0</v>
      </c>
      <c r="G1146" s="421"/>
    </row>
    <row r="1147" spans="1:7" s="27" customFormat="1" ht="12.75">
      <c r="A1147" s="536"/>
      <c r="B1147" s="424"/>
      <c r="C1147" s="411"/>
      <c r="D1147" s="409"/>
      <c r="E1147" s="620"/>
      <c r="F1147" s="410"/>
      <c r="G1147" s="421"/>
    </row>
    <row r="1148" spans="1:7" s="27" customFormat="1" ht="12.75">
      <c r="A1148" s="536" t="s">
        <v>1878</v>
      </c>
      <c r="B1148" s="430" t="s">
        <v>245</v>
      </c>
      <c r="C1148" s="411"/>
      <c r="D1148" s="409"/>
      <c r="E1148" s="620"/>
      <c r="F1148" s="410"/>
      <c r="G1148" s="421"/>
    </row>
    <row r="1149" spans="1:7" s="26" customFormat="1" ht="165.75">
      <c r="A1149" s="536"/>
      <c r="B1149" s="424" t="s">
        <v>246</v>
      </c>
      <c r="C1149" s="411" t="s">
        <v>886</v>
      </c>
      <c r="D1149" s="409">
        <v>12</v>
      </c>
      <c r="E1149" s="620"/>
      <c r="F1149" s="410">
        <f>D1149*E1149</f>
        <v>0</v>
      </c>
      <c r="G1149" s="421"/>
    </row>
    <row r="1150" spans="1:7" s="27" customFormat="1" ht="12.75">
      <c r="A1150" s="536"/>
      <c r="B1150" s="430"/>
      <c r="C1150" s="411"/>
      <c r="D1150" s="409"/>
      <c r="E1150" s="620"/>
      <c r="F1150" s="410"/>
      <c r="G1150" s="421"/>
    </row>
    <row r="1151" spans="1:7" s="27" customFormat="1" ht="204">
      <c r="A1151" s="536">
        <v>15</v>
      </c>
      <c r="B1151" s="430" t="s">
        <v>247</v>
      </c>
      <c r="C1151" s="411" t="s">
        <v>886</v>
      </c>
      <c r="D1151" s="409">
        <v>20</v>
      </c>
      <c r="E1151" s="620"/>
      <c r="F1151" s="410">
        <f>D1151*E1151</f>
        <v>0</v>
      </c>
      <c r="G1151" s="421"/>
    </row>
    <row r="1152" spans="1:7" s="26" customFormat="1" ht="12.75">
      <c r="A1152" s="536"/>
      <c r="B1152" s="424"/>
      <c r="C1152" s="411"/>
      <c r="D1152" s="409"/>
      <c r="E1152" s="620"/>
      <c r="F1152" s="410"/>
      <c r="G1152" s="421"/>
    </row>
    <row r="1153" spans="1:7" s="27" customFormat="1" ht="229.5">
      <c r="A1153" s="536" t="s">
        <v>1330</v>
      </c>
      <c r="B1153" s="430" t="s">
        <v>248</v>
      </c>
      <c r="C1153" s="411" t="s">
        <v>886</v>
      </c>
      <c r="D1153" s="409">
        <v>42</v>
      </c>
      <c r="E1153" s="620"/>
      <c r="F1153" s="410">
        <f>D1153*E1153</f>
        <v>0</v>
      </c>
      <c r="G1153" s="421"/>
    </row>
    <row r="1154" spans="1:7" s="27" customFormat="1" ht="12.75">
      <c r="A1154" s="536"/>
      <c r="B1154" s="424"/>
      <c r="C1154" s="411"/>
      <c r="D1154" s="409"/>
      <c r="E1154" s="620"/>
      <c r="F1154" s="410"/>
      <c r="G1154" s="421"/>
    </row>
    <row r="1155" spans="1:7" s="27" customFormat="1" ht="229.5">
      <c r="A1155" s="536" t="s">
        <v>811</v>
      </c>
      <c r="B1155" s="430" t="s">
        <v>249</v>
      </c>
      <c r="C1155" s="411" t="s">
        <v>886</v>
      </c>
      <c r="D1155" s="409">
        <v>17</v>
      </c>
      <c r="E1155" s="620"/>
      <c r="F1155" s="410">
        <f>D1155*E1155</f>
        <v>0</v>
      </c>
      <c r="G1155" s="421"/>
    </row>
    <row r="1156" spans="1:7" s="27" customFormat="1" ht="12.75">
      <c r="A1156" s="536"/>
      <c r="B1156" s="430"/>
      <c r="C1156" s="411"/>
      <c r="D1156" s="409"/>
      <c r="E1156" s="620"/>
      <c r="F1156" s="410"/>
      <c r="G1156" s="421"/>
    </row>
    <row r="1157" spans="1:7" s="27" customFormat="1" ht="229.5">
      <c r="A1157" s="536" t="s">
        <v>816</v>
      </c>
      <c r="B1157" s="424" t="s">
        <v>250</v>
      </c>
      <c r="C1157" s="411" t="s">
        <v>886</v>
      </c>
      <c r="D1157" s="409">
        <v>4</v>
      </c>
      <c r="E1157" s="620"/>
      <c r="F1157" s="410">
        <f>D1157*E1157</f>
        <v>0</v>
      </c>
      <c r="G1157" s="421"/>
    </row>
    <row r="1158" spans="1:7" s="27" customFormat="1" ht="12.75">
      <c r="A1158" s="536"/>
      <c r="B1158" s="424"/>
      <c r="C1158" s="411"/>
      <c r="D1158" s="409"/>
      <c r="E1158" s="620"/>
      <c r="F1158" s="410"/>
      <c r="G1158" s="421"/>
    </row>
    <row r="1159" spans="1:7" s="27" customFormat="1" ht="13.5" thickBot="1">
      <c r="A1159" s="538"/>
      <c r="B1159" s="538"/>
      <c r="C1159" s="501"/>
      <c r="D1159" s="501"/>
      <c r="E1159" s="634"/>
      <c r="F1159" s="502"/>
      <c r="G1159" s="421"/>
    </row>
    <row r="1160" spans="1:7" s="27" customFormat="1" ht="15.75" thickTop="1">
      <c r="A1160" s="417" t="s">
        <v>1276</v>
      </c>
      <c r="B1160" s="445" t="s">
        <v>1872</v>
      </c>
      <c r="C1160" s="494"/>
      <c r="D1160" s="477"/>
      <c r="E1160" s="628"/>
      <c r="F1160" s="477">
        <f>SUM(F1117:F1159)</f>
        <v>0</v>
      </c>
      <c r="G1160" s="420"/>
    </row>
    <row r="1161" spans="1:7" s="27" customFormat="1" ht="12.75">
      <c r="A1161" s="425"/>
      <c r="B1161" s="450"/>
      <c r="C1161" s="24"/>
      <c r="D1161" s="94"/>
      <c r="E1161" s="586"/>
      <c r="F1161" s="94"/>
      <c r="G1161" s="421"/>
    </row>
    <row r="1162" spans="1:7" s="27" customFormat="1" ht="15">
      <c r="A1162" s="457" t="s">
        <v>1277</v>
      </c>
      <c r="B1162" s="458" t="s">
        <v>1053</v>
      </c>
      <c r="C1162" s="498"/>
      <c r="D1162" s="499"/>
      <c r="E1162" s="636"/>
      <c r="F1162" s="500"/>
      <c r="G1162" s="420"/>
    </row>
    <row r="1163" spans="1:7" s="27" customFormat="1" ht="15">
      <c r="A1163" s="457"/>
      <c r="B1163" s="458"/>
      <c r="C1163" s="498"/>
      <c r="D1163" s="499"/>
      <c r="E1163" s="636"/>
      <c r="F1163" s="500"/>
      <c r="G1163" s="420"/>
    </row>
    <row r="1164" spans="1:7" s="27" customFormat="1" ht="12.75">
      <c r="A1164" s="427"/>
      <c r="B1164" s="459" t="s">
        <v>1270</v>
      </c>
      <c r="C1164" s="411"/>
      <c r="D1164" s="409"/>
      <c r="E1164" s="620"/>
      <c r="F1164" s="410"/>
      <c r="G1164" s="421"/>
    </row>
    <row r="1165" spans="1:7" s="27" customFormat="1" ht="63.75">
      <c r="A1165" s="427"/>
      <c r="B1165" s="459" t="s">
        <v>1054</v>
      </c>
      <c r="C1165" s="411"/>
      <c r="D1165" s="409"/>
      <c r="E1165" s="620"/>
      <c r="F1165" s="410"/>
      <c r="G1165" s="421"/>
    </row>
    <row r="1166" spans="1:7" s="27" customFormat="1" ht="12.75">
      <c r="A1166" s="427"/>
      <c r="B1166" s="408"/>
      <c r="C1166" s="411"/>
      <c r="D1166" s="409"/>
      <c r="E1166" s="620"/>
      <c r="F1166" s="410"/>
      <c r="G1166" s="421"/>
    </row>
    <row r="1167" spans="1:7" s="27" customFormat="1" ht="25.5">
      <c r="A1167" s="446" t="s">
        <v>1269</v>
      </c>
      <c r="B1167" s="439" t="s">
        <v>1055</v>
      </c>
      <c r="C1167" s="411"/>
      <c r="D1167" s="411"/>
      <c r="E1167" s="620"/>
      <c r="F1167" s="410"/>
      <c r="G1167" s="421"/>
    </row>
    <row r="1168" spans="1:7" s="27" customFormat="1" ht="127.5">
      <c r="A1168" s="525" t="s">
        <v>1145</v>
      </c>
      <c r="B1168" s="460" t="s">
        <v>251</v>
      </c>
      <c r="C1168" s="495" t="s">
        <v>830</v>
      </c>
      <c r="D1168" s="475">
        <v>1</v>
      </c>
      <c r="E1168" s="620"/>
      <c r="F1168" s="410">
        <f>D1168*E1168</f>
        <v>0</v>
      </c>
      <c r="G1168" s="422"/>
    </row>
    <row r="1169" spans="1:7" s="27" customFormat="1" ht="165.75">
      <c r="A1169" s="525" t="s">
        <v>1147</v>
      </c>
      <c r="B1169" s="424" t="s">
        <v>252</v>
      </c>
      <c r="C1169" s="495" t="s">
        <v>830</v>
      </c>
      <c r="D1169" s="475">
        <v>1</v>
      </c>
      <c r="E1169" s="620"/>
      <c r="F1169" s="410">
        <f aca="true" t="shared" si="18" ref="F1169:F1179">D1169*E1169</f>
        <v>0</v>
      </c>
      <c r="G1169" s="421"/>
    </row>
    <row r="1170" spans="1:7" s="27" customFormat="1" ht="12.75">
      <c r="A1170" s="427"/>
      <c r="B1170" s="539"/>
      <c r="C1170" s="411"/>
      <c r="D1170" s="409"/>
      <c r="E1170" s="620"/>
      <c r="F1170" s="410"/>
      <c r="G1170" s="421"/>
    </row>
    <row r="1171" spans="1:7" s="27" customFormat="1" ht="76.5">
      <c r="A1171" s="446" t="s">
        <v>1273</v>
      </c>
      <c r="B1171" s="424" t="s">
        <v>253</v>
      </c>
      <c r="C1171" s="495" t="s">
        <v>830</v>
      </c>
      <c r="D1171" s="475">
        <v>1</v>
      </c>
      <c r="E1171" s="620"/>
      <c r="F1171" s="410">
        <f t="shared" si="18"/>
        <v>0</v>
      </c>
      <c r="G1171" s="421"/>
    </row>
    <row r="1172" spans="1:7" s="27" customFormat="1" ht="12.75">
      <c r="A1172" s="427"/>
      <c r="B1172" s="540"/>
      <c r="C1172" s="411"/>
      <c r="D1172" s="409"/>
      <c r="E1172" s="620"/>
      <c r="F1172" s="410"/>
      <c r="G1172" s="421"/>
    </row>
    <row r="1173" spans="1:7" s="27" customFormat="1" ht="85.5">
      <c r="A1173" s="407" t="s">
        <v>1274</v>
      </c>
      <c r="B1173" s="430" t="s">
        <v>254</v>
      </c>
      <c r="C1173" s="411" t="s">
        <v>830</v>
      </c>
      <c r="D1173" s="409">
        <v>34</v>
      </c>
      <c r="E1173" s="620"/>
      <c r="F1173" s="410">
        <f t="shared" si="18"/>
        <v>0</v>
      </c>
      <c r="G1173" s="421"/>
    </row>
    <row r="1174" spans="1:7" s="27" customFormat="1" ht="12.75">
      <c r="A1174" s="427"/>
      <c r="B1174" s="408"/>
      <c r="C1174" s="411"/>
      <c r="D1174" s="409"/>
      <c r="E1174" s="620"/>
      <c r="F1174" s="410"/>
      <c r="G1174" s="421"/>
    </row>
    <row r="1175" spans="1:7" s="27" customFormat="1" ht="25.5">
      <c r="A1175" s="407" t="s">
        <v>1275</v>
      </c>
      <c r="B1175" s="408" t="s">
        <v>255</v>
      </c>
      <c r="C1175" s="411" t="s">
        <v>830</v>
      </c>
      <c r="D1175" s="409">
        <v>5</v>
      </c>
      <c r="E1175" s="620"/>
      <c r="F1175" s="410">
        <f t="shared" si="18"/>
        <v>0</v>
      </c>
      <c r="G1175" s="421"/>
    </row>
    <row r="1176" spans="1:7" s="27" customFormat="1" ht="12.75">
      <c r="A1176" s="427"/>
      <c r="B1176" s="408"/>
      <c r="C1176" s="411"/>
      <c r="D1176" s="409"/>
      <c r="E1176" s="620"/>
      <c r="F1176" s="410"/>
      <c r="G1176" s="421"/>
    </row>
    <row r="1177" spans="1:7" s="27" customFormat="1" ht="76.5">
      <c r="A1177" s="446" t="s">
        <v>1276</v>
      </c>
      <c r="B1177" s="439" t="s">
        <v>1741</v>
      </c>
      <c r="C1177" s="411"/>
      <c r="D1177" s="411"/>
      <c r="E1177" s="620"/>
      <c r="F1177" s="410">
        <f t="shared" si="18"/>
        <v>0</v>
      </c>
      <c r="G1177" s="421"/>
    </row>
    <row r="1178" spans="1:7" s="27" customFormat="1" ht="12.75">
      <c r="A1178" s="525" t="s">
        <v>1191</v>
      </c>
      <c r="B1178" s="439" t="s">
        <v>1742</v>
      </c>
      <c r="C1178" s="495" t="s">
        <v>1059</v>
      </c>
      <c r="D1178" s="475">
        <v>450</v>
      </c>
      <c r="E1178" s="620"/>
      <c r="F1178" s="410">
        <f t="shared" si="18"/>
        <v>0</v>
      </c>
      <c r="G1178" s="421"/>
    </row>
    <row r="1179" spans="1:7" s="27" customFormat="1" ht="12.75">
      <c r="A1179" s="525" t="s">
        <v>1193</v>
      </c>
      <c r="B1179" s="439" t="s">
        <v>1743</v>
      </c>
      <c r="C1179" s="495" t="s">
        <v>1059</v>
      </c>
      <c r="D1179" s="475">
        <v>30</v>
      </c>
      <c r="E1179" s="620"/>
      <c r="F1179" s="410">
        <f t="shared" si="18"/>
        <v>0</v>
      </c>
      <c r="G1179" s="421"/>
    </row>
    <row r="1180" spans="1:7" s="27" customFormat="1" ht="13.5" thickBot="1">
      <c r="A1180" s="461"/>
      <c r="B1180" s="462"/>
      <c r="C1180" s="501"/>
      <c r="D1180" s="502"/>
      <c r="E1180" s="634"/>
      <c r="F1180" s="502"/>
      <c r="G1180" s="421"/>
    </row>
    <row r="1181" spans="1:7" s="27" customFormat="1" ht="15.75" thickTop="1">
      <c r="A1181" s="417" t="s">
        <v>1277</v>
      </c>
      <c r="B1181" s="445" t="s">
        <v>1744</v>
      </c>
      <c r="C1181" s="494"/>
      <c r="D1181" s="477"/>
      <c r="E1181" s="628"/>
      <c r="F1181" s="477">
        <f>SUM(F1168:F1180)</f>
        <v>0</v>
      </c>
      <c r="G1181" s="420"/>
    </row>
    <row r="1182" spans="1:7" s="27" customFormat="1" ht="12.75">
      <c r="A1182" s="425"/>
      <c r="B1182" s="450"/>
      <c r="C1182" s="24"/>
      <c r="D1182" s="94"/>
      <c r="E1182" s="586"/>
      <c r="F1182" s="94"/>
      <c r="G1182" s="421"/>
    </row>
    <row r="1183" spans="1:7" s="27" customFormat="1" ht="25.5" customHeight="1">
      <c r="A1183" s="417" t="s">
        <v>1278</v>
      </c>
      <c r="B1183" s="445" t="s">
        <v>1745</v>
      </c>
      <c r="C1183" s="494"/>
      <c r="D1183" s="477"/>
      <c r="E1183" s="628"/>
      <c r="F1183" s="477"/>
      <c r="G1183" s="420"/>
    </row>
    <row r="1184" spans="1:7" s="27" customFormat="1" ht="25.5" customHeight="1">
      <c r="A1184" s="425"/>
      <c r="B1184" s="450"/>
      <c r="C1184" s="24"/>
      <c r="D1184" s="94"/>
      <c r="E1184" s="586"/>
      <c r="F1184" s="94"/>
      <c r="G1184" s="421"/>
    </row>
    <row r="1185" spans="1:7" s="27" customFormat="1" ht="12.75">
      <c r="A1185" s="427"/>
      <c r="B1185" s="459" t="s">
        <v>1270</v>
      </c>
      <c r="C1185" s="411"/>
      <c r="D1185" s="409"/>
      <c r="E1185" s="620"/>
      <c r="F1185" s="410"/>
      <c r="G1185" s="421"/>
    </row>
    <row r="1186" spans="1:7" s="27" customFormat="1" ht="76.5">
      <c r="A1186" s="427"/>
      <c r="B1186" s="508" t="s">
        <v>256</v>
      </c>
      <c r="C1186" s="411"/>
      <c r="D1186" s="409"/>
      <c r="E1186" s="620"/>
      <c r="F1186" s="410"/>
      <c r="G1186" s="421"/>
    </row>
    <row r="1187" spans="1:7" s="27" customFormat="1" ht="25.5">
      <c r="A1187" s="427"/>
      <c r="B1187" s="408" t="s">
        <v>257</v>
      </c>
      <c r="C1187" s="411"/>
      <c r="D1187" s="409"/>
      <c r="E1187" s="620"/>
      <c r="F1187" s="410"/>
      <c r="G1187" s="421"/>
    </row>
    <row r="1188" spans="1:7" s="27" customFormat="1" ht="12.75">
      <c r="A1188" s="427"/>
      <c r="B1188" s="509"/>
      <c r="C1188" s="411"/>
      <c r="D1188" s="411"/>
      <c r="E1188" s="620"/>
      <c r="F1188" s="410"/>
      <c r="G1188" s="421"/>
    </row>
    <row r="1189" spans="1:7" s="27" customFormat="1" ht="114.75">
      <c r="A1189" s="446" t="s">
        <v>1269</v>
      </c>
      <c r="B1189" s="424" t="s">
        <v>258</v>
      </c>
      <c r="C1189" s="495" t="s">
        <v>886</v>
      </c>
      <c r="D1189" s="475">
        <v>10</v>
      </c>
      <c r="E1189" s="620"/>
      <c r="F1189" s="410">
        <f>D1189*E1189</f>
        <v>0</v>
      </c>
      <c r="G1189" s="421"/>
    </row>
    <row r="1190" spans="1:7" s="27" customFormat="1" ht="12.75">
      <c r="A1190" s="446"/>
      <c r="B1190" s="424"/>
      <c r="C1190" s="495"/>
      <c r="D1190" s="475"/>
      <c r="E1190" s="620"/>
      <c r="F1190" s="410"/>
      <c r="G1190" s="421"/>
    </row>
    <row r="1191" spans="1:7" s="27" customFormat="1" ht="127.5">
      <c r="A1191" s="446" t="s">
        <v>1273</v>
      </c>
      <c r="B1191" s="510" t="s">
        <v>259</v>
      </c>
      <c r="C1191" s="495" t="s">
        <v>886</v>
      </c>
      <c r="D1191" s="475">
        <v>2</v>
      </c>
      <c r="E1191" s="620"/>
      <c r="F1191" s="410">
        <f aca="true" t="shared" si="19" ref="F1191:F1197">D1191*E1191</f>
        <v>0</v>
      </c>
      <c r="G1191" s="421"/>
    </row>
    <row r="1192" spans="1:7" s="27" customFormat="1" ht="12.75">
      <c r="A1192" s="427"/>
      <c r="B1192" s="408"/>
      <c r="C1192" s="411"/>
      <c r="D1192" s="409"/>
      <c r="E1192" s="620"/>
      <c r="F1192" s="410"/>
      <c r="G1192" s="421"/>
    </row>
    <row r="1193" spans="1:7" s="27" customFormat="1" ht="102">
      <c r="A1193" s="446" t="s">
        <v>1274</v>
      </c>
      <c r="B1193" s="424" t="s">
        <v>260</v>
      </c>
      <c r="C1193" s="495" t="s">
        <v>1272</v>
      </c>
      <c r="D1193" s="475">
        <v>2</v>
      </c>
      <c r="E1193" s="620"/>
      <c r="F1193" s="410">
        <f t="shared" si="19"/>
        <v>0</v>
      </c>
      <c r="G1193" s="421"/>
    </row>
    <row r="1194" spans="1:7" s="27" customFormat="1" ht="12.75">
      <c r="A1194" s="427"/>
      <c r="B1194" s="408"/>
      <c r="C1194" s="411"/>
      <c r="D1194" s="409"/>
      <c r="E1194" s="620"/>
      <c r="F1194" s="410"/>
      <c r="G1194" s="421"/>
    </row>
    <row r="1195" spans="1:7" s="27" customFormat="1" ht="63.75">
      <c r="A1195" s="446" t="s">
        <v>1275</v>
      </c>
      <c r="B1195" s="408" t="s">
        <v>261</v>
      </c>
      <c r="C1195" s="495" t="s">
        <v>886</v>
      </c>
      <c r="D1195" s="475">
        <v>2</v>
      </c>
      <c r="E1195" s="620"/>
      <c r="F1195" s="410">
        <f t="shared" si="19"/>
        <v>0</v>
      </c>
      <c r="G1195" s="421"/>
    </row>
    <row r="1196" spans="1:7" s="27" customFormat="1" ht="12.75">
      <c r="A1196" s="427"/>
      <c r="B1196" s="408"/>
      <c r="C1196" s="411"/>
      <c r="D1196" s="409"/>
      <c r="E1196" s="620"/>
      <c r="F1196" s="410"/>
      <c r="G1196" s="421"/>
    </row>
    <row r="1197" spans="1:7" s="27" customFormat="1" ht="102">
      <c r="A1197" s="446" t="s">
        <v>1276</v>
      </c>
      <c r="B1197" s="439" t="s">
        <v>262</v>
      </c>
      <c r="C1197" s="495" t="s">
        <v>1059</v>
      </c>
      <c r="D1197" s="475">
        <v>260</v>
      </c>
      <c r="E1197" s="620"/>
      <c r="F1197" s="410">
        <f t="shared" si="19"/>
        <v>0</v>
      </c>
      <c r="G1197" s="421"/>
    </row>
    <row r="1198" spans="1:7" s="27" customFormat="1" ht="13.5" thickBot="1">
      <c r="A1198" s="461"/>
      <c r="B1198" s="462"/>
      <c r="C1198" s="501"/>
      <c r="D1198" s="502"/>
      <c r="E1198" s="634"/>
      <c r="F1198" s="502"/>
      <c r="G1198" s="421"/>
    </row>
    <row r="1199" spans="1:7" s="27" customFormat="1" ht="15.75" thickTop="1">
      <c r="A1199" s="417" t="s">
        <v>1278</v>
      </c>
      <c r="B1199" s="445" t="s">
        <v>1746</v>
      </c>
      <c r="C1199" s="494"/>
      <c r="D1199" s="477"/>
      <c r="E1199" s="628"/>
      <c r="F1199" s="477">
        <f>SUM(F1189:F1198)</f>
        <v>0</v>
      </c>
      <c r="G1199" s="420"/>
    </row>
    <row r="1200" spans="1:7" s="27" customFormat="1" ht="15">
      <c r="A1200" s="417"/>
      <c r="B1200" s="445"/>
      <c r="C1200" s="494"/>
      <c r="D1200" s="477"/>
      <c r="E1200" s="628"/>
      <c r="F1200" s="477"/>
      <c r="G1200" s="420"/>
    </row>
    <row r="1201" spans="1:7" s="27" customFormat="1" ht="15">
      <c r="A1201" s="417" t="s">
        <v>1280</v>
      </c>
      <c r="B1201" s="445" t="s">
        <v>1747</v>
      </c>
      <c r="C1201" s="494"/>
      <c r="D1201" s="477"/>
      <c r="E1201" s="628"/>
      <c r="F1201" s="477"/>
      <c r="G1201" s="420"/>
    </row>
    <row r="1202" spans="1:7" s="27" customFormat="1" ht="12.75">
      <c r="A1202" s="425"/>
      <c r="B1202" s="450"/>
      <c r="C1202" s="24"/>
      <c r="D1202" s="94"/>
      <c r="E1202" s="586"/>
      <c r="F1202" s="94"/>
      <c r="G1202" s="421"/>
    </row>
    <row r="1203" spans="1:7" s="27" customFormat="1" ht="12.75">
      <c r="A1203" s="427"/>
      <c r="B1203" s="459" t="s">
        <v>1144</v>
      </c>
      <c r="C1203" s="411"/>
      <c r="D1203" s="409"/>
      <c r="E1203" s="620"/>
      <c r="F1203" s="410"/>
      <c r="G1203" s="421"/>
    </row>
    <row r="1204" spans="1:7" s="27" customFormat="1" ht="127.5">
      <c r="A1204" s="427"/>
      <c r="B1204" s="451" t="s">
        <v>263</v>
      </c>
      <c r="C1204" s="411"/>
      <c r="D1204" s="409"/>
      <c r="E1204" s="620"/>
      <c r="F1204" s="410"/>
      <c r="G1204" s="421"/>
    </row>
    <row r="1205" spans="1:7" s="27" customFormat="1" ht="12.75">
      <c r="A1205" s="407"/>
      <c r="B1205" s="408"/>
      <c r="C1205" s="486"/>
      <c r="D1205" s="409"/>
      <c r="E1205" s="620"/>
      <c r="F1205" s="410"/>
      <c r="G1205" s="421"/>
    </row>
    <row r="1206" spans="1:7" s="27" customFormat="1" ht="25.5">
      <c r="A1206" s="407" t="s">
        <v>1269</v>
      </c>
      <c r="B1206" s="408" t="s">
        <v>264</v>
      </c>
      <c r="C1206" s="492"/>
      <c r="D1206" s="409"/>
      <c r="E1206" s="620"/>
      <c r="F1206" s="410"/>
      <c r="G1206" s="421"/>
    </row>
    <row r="1207" spans="1:7" s="27" customFormat="1" ht="127.5">
      <c r="A1207" s="407" t="s">
        <v>1145</v>
      </c>
      <c r="B1207" s="430" t="s">
        <v>1748</v>
      </c>
      <c r="C1207" s="486" t="s">
        <v>830</v>
      </c>
      <c r="D1207" s="409">
        <v>1</v>
      </c>
      <c r="E1207" s="620"/>
      <c r="F1207" s="410">
        <f>D1207*E1207</f>
        <v>0</v>
      </c>
      <c r="G1207" s="421"/>
    </row>
    <row r="1208" spans="1:7" s="27" customFormat="1" ht="12.75">
      <c r="A1208" s="407" t="s">
        <v>1147</v>
      </c>
      <c r="B1208" s="408" t="s">
        <v>1749</v>
      </c>
      <c r="C1208" s="486" t="s">
        <v>830</v>
      </c>
      <c r="D1208" s="409">
        <v>1</v>
      </c>
      <c r="E1208" s="620"/>
      <c r="F1208" s="410">
        <f aca="true" t="shared" si="20" ref="F1208:F1256">D1208*E1208</f>
        <v>0</v>
      </c>
      <c r="G1208" s="421"/>
    </row>
    <row r="1209" spans="1:7" s="27" customFormat="1" ht="38.25">
      <c r="A1209" s="407" t="s">
        <v>1149</v>
      </c>
      <c r="B1209" s="408" t="s">
        <v>1750</v>
      </c>
      <c r="C1209" s="486" t="s">
        <v>830</v>
      </c>
      <c r="D1209" s="409">
        <v>1</v>
      </c>
      <c r="E1209" s="620"/>
      <c r="F1209" s="410">
        <f t="shared" si="20"/>
        <v>0</v>
      </c>
      <c r="G1209" s="421"/>
    </row>
    <row r="1210" spans="1:7" s="27" customFormat="1" ht="25.5">
      <c r="A1210" s="407" t="s">
        <v>1151</v>
      </c>
      <c r="B1210" s="408" t="s">
        <v>1751</v>
      </c>
      <c r="C1210" s="486" t="s">
        <v>830</v>
      </c>
      <c r="D1210" s="409">
        <v>8</v>
      </c>
      <c r="E1210" s="620"/>
      <c r="F1210" s="410">
        <f t="shared" si="20"/>
        <v>0</v>
      </c>
      <c r="G1210" s="421"/>
    </row>
    <row r="1211" spans="1:7" s="27" customFormat="1" ht="51">
      <c r="A1211" s="407" t="s">
        <v>1153</v>
      </c>
      <c r="B1211" s="408" t="s">
        <v>1752</v>
      </c>
      <c r="C1211" s="486" t="s">
        <v>830</v>
      </c>
      <c r="D1211" s="409">
        <v>1</v>
      </c>
      <c r="E1211" s="620"/>
      <c r="F1211" s="410">
        <f t="shared" si="20"/>
        <v>0</v>
      </c>
      <c r="G1211" s="421"/>
    </row>
    <row r="1212" spans="1:7" s="27" customFormat="1" ht="25.5">
      <c r="A1212" s="407" t="s">
        <v>1155</v>
      </c>
      <c r="B1212" s="408" t="s">
        <v>1753</v>
      </c>
      <c r="C1212" s="486" t="s">
        <v>830</v>
      </c>
      <c r="D1212" s="409">
        <v>8</v>
      </c>
      <c r="E1212" s="620"/>
      <c r="F1212" s="410">
        <f t="shared" si="20"/>
        <v>0</v>
      </c>
      <c r="G1212" s="421"/>
    </row>
    <row r="1213" spans="1:7" s="27" customFormat="1" ht="25.5" customHeight="1">
      <c r="A1213" s="407" t="s">
        <v>1157</v>
      </c>
      <c r="B1213" s="408" t="s">
        <v>265</v>
      </c>
      <c r="C1213" s="486" t="s">
        <v>886</v>
      </c>
      <c r="D1213" s="409">
        <v>6</v>
      </c>
      <c r="E1213" s="620"/>
      <c r="F1213" s="410">
        <f t="shared" si="20"/>
        <v>0</v>
      </c>
      <c r="G1213" s="421"/>
    </row>
    <row r="1214" spans="1:7" s="27" customFormat="1" ht="25.5">
      <c r="A1214" s="407" t="s">
        <v>1159</v>
      </c>
      <c r="B1214" s="408" t="s">
        <v>1754</v>
      </c>
      <c r="C1214" s="486" t="s">
        <v>830</v>
      </c>
      <c r="D1214" s="409">
        <v>6</v>
      </c>
      <c r="E1214" s="620"/>
      <c r="F1214" s="410">
        <f t="shared" si="20"/>
        <v>0</v>
      </c>
      <c r="G1214" s="421"/>
    </row>
    <row r="1215" spans="1:7" s="27" customFormat="1" ht="25.5" customHeight="1">
      <c r="A1215" s="407" t="s">
        <v>1161</v>
      </c>
      <c r="B1215" s="408" t="s">
        <v>1755</v>
      </c>
      <c r="C1215" s="486" t="s">
        <v>830</v>
      </c>
      <c r="D1215" s="409">
        <v>138</v>
      </c>
      <c r="E1215" s="620"/>
      <c r="F1215" s="410">
        <f t="shared" si="20"/>
        <v>0</v>
      </c>
      <c r="G1215" s="421"/>
    </row>
    <row r="1216" spans="1:7" s="27" customFormat="1" ht="25.5">
      <c r="A1216" s="407" t="s">
        <v>1163</v>
      </c>
      <c r="B1216" s="408" t="s">
        <v>1756</v>
      </c>
      <c r="C1216" s="486" t="s">
        <v>830</v>
      </c>
      <c r="D1216" s="409">
        <v>1</v>
      </c>
      <c r="E1216" s="620"/>
      <c r="F1216" s="410">
        <f t="shared" si="20"/>
        <v>0</v>
      </c>
      <c r="G1216" s="421"/>
    </row>
    <row r="1217" spans="1:7" s="27" customFormat="1" ht="38.25">
      <c r="A1217" s="407" t="s">
        <v>1165</v>
      </c>
      <c r="B1217" s="408" t="s">
        <v>1757</v>
      </c>
      <c r="C1217" s="486" t="s">
        <v>830</v>
      </c>
      <c r="D1217" s="409">
        <v>5</v>
      </c>
      <c r="E1217" s="620"/>
      <c r="F1217" s="410">
        <f t="shared" si="20"/>
        <v>0</v>
      </c>
      <c r="G1217" s="421"/>
    </row>
    <row r="1218" spans="1:7" s="27" customFormat="1" ht="12.75">
      <c r="A1218" s="407" t="s">
        <v>1167</v>
      </c>
      <c r="B1218" s="408" t="s">
        <v>1758</v>
      </c>
      <c r="C1218" s="486" t="s">
        <v>830</v>
      </c>
      <c r="D1218" s="409">
        <v>1</v>
      </c>
      <c r="E1218" s="620"/>
      <c r="F1218" s="410">
        <f t="shared" si="20"/>
        <v>0</v>
      </c>
      <c r="G1218" s="421"/>
    </row>
    <row r="1219" spans="1:7" s="27" customFormat="1" ht="12.75">
      <c r="A1219" s="407" t="s">
        <v>1169</v>
      </c>
      <c r="B1219" s="408" t="s">
        <v>1759</v>
      </c>
      <c r="C1219" s="486" t="s">
        <v>830</v>
      </c>
      <c r="D1219" s="409">
        <v>3</v>
      </c>
      <c r="E1219" s="620"/>
      <c r="F1219" s="410">
        <f t="shared" si="20"/>
        <v>0</v>
      </c>
      <c r="G1219" s="421"/>
    </row>
    <row r="1220" spans="1:7" s="27" customFormat="1" ht="25.5">
      <c r="A1220" s="407" t="s">
        <v>1171</v>
      </c>
      <c r="B1220" s="408" t="s">
        <v>1760</v>
      </c>
      <c r="C1220" s="486" t="s">
        <v>886</v>
      </c>
      <c r="D1220" s="409">
        <v>1</v>
      </c>
      <c r="E1220" s="620"/>
      <c r="F1220" s="410">
        <f t="shared" si="20"/>
        <v>0</v>
      </c>
      <c r="G1220" s="421"/>
    </row>
    <row r="1221" spans="1:7" s="27" customFormat="1" ht="25.5">
      <c r="A1221" s="407" t="s">
        <v>1173</v>
      </c>
      <c r="B1221" s="408" t="s">
        <v>1761</v>
      </c>
      <c r="C1221" s="486" t="s">
        <v>1272</v>
      </c>
      <c r="D1221" s="409">
        <v>1</v>
      </c>
      <c r="E1221" s="620"/>
      <c r="F1221" s="410">
        <f t="shared" si="20"/>
        <v>0</v>
      </c>
      <c r="G1221" s="421"/>
    </row>
    <row r="1222" spans="1:7" s="27" customFormat="1" ht="25.5">
      <c r="A1222" s="407" t="s">
        <v>1762</v>
      </c>
      <c r="B1222" s="408" t="s">
        <v>1763</v>
      </c>
      <c r="C1222" s="486" t="s">
        <v>830</v>
      </c>
      <c r="D1222" s="409">
        <v>30</v>
      </c>
      <c r="E1222" s="620"/>
      <c r="F1222" s="410">
        <f t="shared" si="20"/>
        <v>0</v>
      </c>
      <c r="G1222" s="421"/>
    </row>
    <row r="1223" spans="1:7" s="27" customFormat="1" ht="25.5" customHeight="1">
      <c r="A1223" s="407" t="s">
        <v>1764</v>
      </c>
      <c r="B1223" s="408" t="s">
        <v>1765</v>
      </c>
      <c r="C1223" s="486" t="s">
        <v>830</v>
      </c>
      <c r="D1223" s="409">
        <v>80</v>
      </c>
      <c r="E1223" s="620"/>
      <c r="F1223" s="410">
        <f t="shared" si="20"/>
        <v>0</v>
      </c>
      <c r="G1223" s="421"/>
    </row>
    <row r="1224" spans="1:7" s="27" customFormat="1" ht="25.5" customHeight="1">
      <c r="A1224" s="407" t="s">
        <v>1766</v>
      </c>
      <c r="B1224" s="408" t="s">
        <v>1767</v>
      </c>
      <c r="C1224" s="486" t="s">
        <v>830</v>
      </c>
      <c r="D1224" s="409">
        <v>28</v>
      </c>
      <c r="E1224" s="620"/>
      <c r="F1224" s="410">
        <f t="shared" si="20"/>
        <v>0</v>
      </c>
      <c r="G1224" s="421"/>
    </row>
    <row r="1225" spans="1:7" s="27" customFormat="1" ht="25.5">
      <c r="A1225" s="407" t="s">
        <v>1768</v>
      </c>
      <c r="B1225" s="408" t="s">
        <v>1769</v>
      </c>
      <c r="C1225" s="486" t="s">
        <v>830</v>
      </c>
      <c r="D1225" s="409">
        <v>25</v>
      </c>
      <c r="E1225" s="620"/>
      <c r="F1225" s="410">
        <f t="shared" si="20"/>
        <v>0</v>
      </c>
      <c r="G1225" s="421"/>
    </row>
    <row r="1226" spans="1:7" s="27" customFormat="1" ht="25.5">
      <c r="A1226" s="407" t="s">
        <v>1770</v>
      </c>
      <c r="B1226" s="408" t="s">
        <v>1771</v>
      </c>
      <c r="C1226" s="486" t="s">
        <v>830</v>
      </c>
      <c r="D1226" s="409">
        <v>25</v>
      </c>
      <c r="E1226" s="620"/>
      <c r="F1226" s="410">
        <f t="shared" si="20"/>
        <v>0</v>
      </c>
      <c r="G1226" s="421"/>
    </row>
    <row r="1227" spans="1:7" s="27" customFormat="1" ht="25.5" customHeight="1">
      <c r="A1227" s="407" t="s">
        <v>1772</v>
      </c>
      <c r="B1227" s="408" t="s">
        <v>1773</v>
      </c>
      <c r="C1227" s="486" t="s">
        <v>830</v>
      </c>
      <c r="D1227" s="409">
        <v>6</v>
      </c>
      <c r="E1227" s="620"/>
      <c r="F1227" s="410">
        <f t="shared" si="20"/>
        <v>0</v>
      </c>
      <c r="G1227" s="421"/>
    </row>
    <row r="1228" spans="1:7" s="27" customFormat="1" ht="25.5" customHeight="1">
      <c r="A1228" s="407" t="s">
        <v>1774</v>
      </c>
      <c r="B1228" s="408" t="s">
        <v>1775</v>
      </c>
      <c r="C1228" s="474" t="s">
        <v>886</v>
      </c>
      <c r="D1228" s="409">
        <v>150</v>
      </c>
      <c r="E1228" s="620"/>
      <c r="F1228" s="410">
        <f t="shared" si="20"/>
        <v>0</v>
      </c>
      <c r="G1228" s="421"/>
    </row>
    <row r="1229" spans="1:7" s="27" customFormat="1" ht="25.5" customHeight="1">
      <c r="A1229" s="407"/>
      <c r="B1229" s="408"/>
      <c r="C1229" s="474"/>
      <c r="D1229" s="409"/>
      <c r="E1229" s="620"/>
      <c r="F1229" s="410"/>
      <c r="G1229" s="421"/>
    </row>
    <row r="1230" spans="1:7" s="27" customFormat="1" ht="25.5" customHeight="1">
      <c r="A1230" s="407" t="s">
        <v>1273</v>
      </c>
      <c r="B1230" s="408" t="s">
        <v>266</v>
      </c>
      <c r="C1230" s="492"/>
      <c r="D1230" s="409"/>
      <c r="E1230" s="620"/>
      <c r="F1230" s="410"/>
      <c r="G1230" s="421"/>
    </row>
    <row r="1231" spans="1:7" s="27" customFormat="1" ht="25.5" customHeight="1">
      <c r="A1231" s="407" t="s">
        <v>1883</v>
      </c>
      <c r="B1231" s="408" t="s">
        <v>1752</v>
      </c>
      <c r="C1231" s="486" t="s">
        <v>830</v>
      </c>
      <c r="D1231" s="409">
        <v>1</v>
      </c>
      <c r="E1231" s="620"/>
      <c r="F1231" s="410">
        <f t="shared" si="20"/>
        <v>0</v>
      </c>
      <c r="G1231" s="421"/>
    </row>
    <row r="1232" spans="1:7" s="27" customFormat="1" ht="25.5">
      <c r="A1232" s="407" t="s">
        <v>1885</v>
      </c>
      <c r="B1232" s="408" t="s">
        <v>1753</v>
      </c>
      <c r="C1232" s="486" t="s">
        <v>830</v>
      </c>
      <c r="D1232" s="409">
        <v>8</v>
      </c>
      <c r="E1232" s="620"/>
      <c r="F1232" s="410">
        <f t="shared" si="20"/>
        <v>0</v>
      </c>
      <c r="G1232" s="421"/>
    </row>
    <row r="1233" spans="1:7" s="27" customFormat="1" ht="38.25">
      <c r="A1233" s="407" t="s">
        <v>1887</v>
      </c>
      <c r="B1233" s="408" t="s">
        <v>265</v>
      </c>
      <c r="C1233" s="486" t="s">
        <v>886</v>
      </c>
      <c r="D1233" s="409">
        <v>6</v>
      </c>
      <c r="E1233" s="620"/>
      <c r="F1233" s="410">
        <f t="shared" si="20"/>
        <v>0</v>
      </c>
      <c r="G1233" s="421"/>
    </row>
    <row r="1234" spans="1:7" s="27" customFormat="1" ht="25.5">
      <c r="A1234" s="407" t="s">
        <v>1889</v>
      </c>
      <c r="B1234" s="408" t="s">
        <v>1773</v>
      </c>
      <c r="C1234" s="486" t="s">
        <v>830</v>
      </c>
      <c r="D1234" s="409">
        <v>6</v>
      </c>
      <c r="E1234" s="620"/>
      <c r="F1234" s="410">
        <f t="shared" si="20"/>
        <v>0</v>
      </c>
      <c r="G1234" s="421"/>
    </row>
    <row r="1235" spans="1:7" s="27" customFormat="1" ht="38.25">
      <c r="A1235" s="407" t="s">
        <v>1180</v>
      </c>
      <c r="B1235" s="408" t="s">
        <v>1776</v>
      </c>
      <c r="C1235" s="474" t="s">
        <v>886</v>
      </c>
      <c r="D1235" s="409">
        <v>40</v>
      </c>
      <c r="E1235" s="620"/>
      <c r="F1235" s="410">
        <f t="shared" si="20"/>
        <v>0</v>
      </c>
      <c r="G1235" s="421"/>
    </row>
    <row r="1236" spans="1:7" s="27" customFormat="1" ht="12.75">
      <c r="A1236" s="407"/>
      <c r="B1236" s="408"/>
      <c r="C1236" s="486"/>
      <c r="D1236" s="409"/>
      <c r="E1236" s="620"/>
      <c r="F1236" s="410"/>
      <c r="G1236" s="421"/>
    </row>
    <row r="1237" spans="1:7" s="27" customFormat="1" ht="153">
      <c r="A1237" s="446" t="s">
        <v>1274</v>
      </c>
      <c r="B1237" s="439" t="s">
        <v>267</v>
      </c>
      <c r="C1237" s="495" t="s">
        <v>1272</v>
      </c>
      <c r="D1237" s="475">
        <v>1</v>
      </c>
      <c r="E1237" s="620"/>
      <c r="F1237" s="410">
        <f t="shared" si="20"/>
        <v>0</v>
      </c>
      <c r="G1237" s="422"/>
    </row>
    <row r="1238" spans="1:7" s="27" customFormat="1" ht="12.75">
      <c r="A1238" s="446"/>
      <c r="B1238" s="439"/>
      <c r="C1238" s="495"/>
      <c r="D1238" s="475"/>
      <c r="E1238" s="620"/>
      <c r="F1238" s="410"/>
      <c r="G1238" s="421"/>
    </row>
    <row r="1239" spans="1:7" s="27" customFormat="1" ht="51">
      <c r="A1239" s="446" t="s">
        <v>1275</v>
      </c>
      <c r="B1239" s="424" t="s">
        <v>268</v>
      </c>
      <c r="C1239" s="486"/>
      <c r="D1239" s="409"/>
      <c r="E1239" s="620"/>
      <c r="F1239" s="410"/>
      <c r="G1239" s="421"/>
    </row>
    <row r="1240" spans="1:7" s="26" customFormat="1" ht="76.5">
      <c r="A1240" s="509"/>
      <c r="B1240" s="408" t="s">
        <v>1777</v>
      </c>
      <c r="C1240" s="495" t="s">
        <v>830</v>
      </c>
      <c r="D1240" s="475">
        <v>1</v>
      </c>
      <c r="E1240" s="620"/>
      <c r="F1240" s="561">
        <f t="shared" si="20"/>
        <v>0</v>
      </c>
      <c r="G1240" s="421"/>
    </row>
    <row r="1241" spans="1:7" s="27" customFormat="1" ht="38.25">
      <c r="A1241" s="509"/>
      <c r="B1241" s="424" t="s">
        <v>1778</v>
      </c>
      <c r="C1241" s="495"/>
      <c r="D1241" s="475"/>
      <c r="E1241" s="620"/>
      <c r="F1241" s="561"/>
      <c r="G1241" s="421"/>
    </row>
    <row r="1242" spans="1:7" s="27" customFormat="1" ht="25.5">
      <c r="A1242" s="407"/>
      <c r="B1242" s="463" t="s">
        <v>269</v>
      </c>
      <c r="C1242" s="495" t="s">
        <v>830</v>
      </c>
      <c r="D1242" s="475">
        <v>3</v>
      </c>
      <c r="E1242" s="620"/>
      <c r="F1242" s="561">
        <f t="shared" si="20"/>
        <v>0</v>
      </c>
      <c r="G1242" s="422"/>
    </row>
    <row r="1243" spans="1:7" s="26" customFormat="1" ht="12.75">
      <c r="A1243" s="407"/>
      <c r="B1243" s="463" t="s">
        <v>86</v>
      </c>
      <c r="C1243" s="495" t="s">
        <v>830</v>
      </c>
      <c r="D1243" s="475">
        <v>1</v>
      </c>
      <c r="E1243" s="620"/>
      <c r="F1243" s="561">
        <f t="shared" si="20"/>
        <v>0</v>
      </c>
      <c r="G1243" s="421"/>
    </row>
    <row r="1244" spans="1:7" s="26" customFormat="1" ht="63.75">
      <c r="A1244" s="407"/>
      <c r="B1244" s="464" t="s">
        <v>270</v>
      </c>
      <c r="C1244" s="503" t="s">
        <v>832</v>
      </c>
      <c r="D1244" s="476">
        <v>5</v>
      </c>
      <c r="E1244" s="620"/>
      <c r="F1244" s="561">
        <f t="shared" si="20"/>
        <v>0</v>
      </c>
      <c r="G1244" s="421"/>
    </row>
    <row r="1245" spans="1:7" s="27" customFormat="1" ht="12.75">
      <c r="A1245" s="407"/>
      <c r="B1245" s="442" t="s">
        <v>1779</v>
      </c>
      <c r="C1245" s="488" t="s">
        <v>1272</v>
      </c>
      <c r="D1245" s="489">
        <v>1</v>
      </c>
      <c r="E1245" s="620"/>
      <c r="F1245" s="546">
        <f>SUM(F1240:F1244)</f>
        <v>0</v>
      </c>
      <c r="G1245" s="421"/>
    </row>
    <row r="1246" spans="1:7" s="27" customFormat="1" ht="12.75">
      <c r="A1246" s="407"/>
      <c r="B1246" s="430"/>
      <c r="C1246" s="486"/>
      <c r="D1246" s="409"/>
      <c r="E1246" s="620"/>
      <c r="F1246" s="410"/>
      <c r="G1246" s="421"/>
    </row>
    <row r="1247" spans="1:7" s="27" customFormat="1" ht="63.75">
      <c r="A1247" s="407"/>
      <c r="B1247" s="424" t="s">
        <v>1780</v>
      </c>
      <c r="C1247" s="486"/>
      <c r="D1247" s="409"/>
      <c r="E1247" s="620"/>
      <c r="F1247" s="410">
        <f t="shared" si="20"/>
        <v>0</v>
      </c>
      <c r="G1247" s="421"/>
    </row>
    <row r="1248" spans="1:7" s="27" customFormat="1" ht="12.75">
      <c r="A1248" s="407"/>
      <c r="B1248" s="424"/>
      <c r="C1248" s="486"/>
      <c r="D1248" s="409"/>
      <c r="E1248" s="620"/>
      <c r="F1248" s="410"/>
      <c r="G1248" s="421"/>
    </row>
    <row r="1249" spans="1:7" s="27" customFormat="1" ht="127.5">
      <c r="A1249" s="446" t="s">
        <v>1276</v>
      </c>
      <c r="B1249" s="439" t="s">
        <v>3</v>
      </c>
      <c r="C1249" s="495" t="s">
        <v>886</v>
      </c>
      <c r="D1249" s="475">
        <v>1</v>
      </c>
      <c r="E1249" s="620"/>
      <c r="F1249" s="410">
        <f t="shared" si="20"/>
        <v>0</v>
      </c>
      <c r="G1249" s="421"/>
    </row>
    <row r="1250" spans="1:7" s="27" customFormat="1" ht="12.75">
      <c r="A1250" s="407"/>
      <c r="B1250" s="430"/>
      <c r="C1250" s="486"/>
      <c r="D1250" s="409"/>
      <c r="E1250" s="620"/>
      <c r="F1250" s="410"/>
      <c r="G1250" s="421"/>
    </row>
    <row r="1251" spans="1:7" s="27" customFormat="1" ht="178.5">
      <c r="A1251" s="407" t="s">
        <v>1277</v>
      </c>
      <c r="B1251" s="430" t="s">
        <v>2</v>
      </c>
      <c r="C1251" s="486"/>
      <c r="D1251" s="409"/>
      <c r="E1251" s="620"/>
      <c r="F1251" s="410"/>
      <c r="G1251" s="421"/>
    </row>
    <row r="1252" spans="1:7" s="27" customFormat="1" ht="12.75">
      <c r="A1252" s="453" t="s">
        <v>1781</v>
      </c>
      <c r="B1252" s="408" t="s">
        <v>1782</v>
      </c>
      <c r="C1252" s="495" t="s">
        <v>1059</v>
      </c>
      <c r="D1252" s="475">
        <v>60</v>
      </c>
      <c r="E1252" s="620"/>
      <c r="F1252" s="410">
        <f t="shared" si="20"/>
        <v>0</v>
      </c>
      <c r="G1252" s="421"/>
    </row>
    <row r="1253" spans="1:7" s="27" customFormat="1" ht="12.75">
      <c r="A1253" s="453" t="s">
        <v>1783</v>
      </c>
      <c r="B1253" s="408" t="s">
        <v>1784</v>
      </c>
      <c r="C1253" s="495" t="s">
        <v>1059</v>
      </c>
      <c r="D1253" s="475">
        <v>170</v>
      </c>
      <c r="E1253" s="620"/>
      <c r="F1253" s="410">
        <f t="shared" si="20"/>
        <v>0</v>
      </c>
      <c r="G1253" s="421"/>
    </row>
    <row r="1254" spans="1:7" s="27" customFormat="1" ht="38.25">
      <c r="A1254" s="453" t="s">
        <v>1785</v>
      </c>
      <c r="B1254" s="408" t="s">
        <v>1786</v>
      </c>
      <c r="C1254" s="495" t="s">
        <v>1059</v>
      </c>
      <c r="D1254" s="409">
        <v>300</v>
      </c>
      <c r="E1254" s="620"/>
      <c r="F1254" s="410">
        <f t="shared" si="20"/>
        <v>0</v>
      </c>
      <c r="G1254" s="421"/>
    </row>
    <row r="1255" spans="1:7" s="27" customFormat="1" ht="12.75">
      <c r="A1255" s="407"/>
      <c r="B1255" s="430"/>
      <c r="C1255" s="486"/>
      <c r="D1255" s="409"/>
      <c r="E1255" s="620"/>
      <c r="F1255" s="410">
        <f t="shared" si="20"/>
        <v>0</v>
      </c>
      <c r="G1255" s="421"/>
    </row>
    <row r="1256" spans="1:7" s="27" customFormat="1" ht="114.75">
      <c r="A1256" s="407" t="s">
        <v>1278</v>
      </c>
      <c r="B1256" s="430" t="s">
        <v>1787</v>
      </c>
      <c r="C1256" s="486" t="s">
        <v>1059</v>
      </c>
      <c r="D1256" s="409">
        <v>7200</v>
      </c>
      <c r="E1256" s="620"/>
      <c r="F1256" s="410">
        <f t="shared" si="20"/>
        <v>0</v>
      </c>
      <c r="G1256" s="421"/>
    </row>
    <row r="1257" spans="1:7" s="27" customFormat="1" ht="25.5" customHeight="1" thickBot="1">
      <c r="A1257" s="538"/>
      <c r="B1257" s="530"/>
      <c r="C1257" s="501"/>
      <c r="D1257" s="502"/>
      <c r="E1257" s="634"/>
      <c r="F1257" s="502"/>
      <c r="G1257" s="421"/>
    </row>
    <row r="1258" spans="1:7" s="27" customFormat="1" ht="25.5" customHeight="1" thickTop="1">
      <c r="A1258" s="417" t="s">
        <v>1280</v>
      </c>
      <c r="B1258" s="445" t="s">
        <v>1788</v>
      </c>
      <c r="C1258" s="494"/>
      <c r="D1258" s="477"/>
      <c r="E1258" s="628"/>
      <c r="F1258" s="477">
        <f>SUM(F1207:F1237)+F1245+F1247+F1249+F1252+F1253+F1254+F1255+F1256</f>
        <v>0</v>
      </c>
      <c r="G1258" s="420"/>
    </row>
    <row r="1259" spans="1:7" s="27" customFormat="1" ht="15">
      <c r="A1259" s="417" t="s">
        <v>1282</v>
      </c>
      <c r="B1259" s="445" t="s">
        <v>1789</v>
      </c>
      <c r="C1259" s="494"/>
      <c r="D1259" s="477"/>
      <c r="E1259" s="628"/>
      <c r="F1259" s="477"/>
      <c r="G1259" s="420"/>
    </row>
    <row r="1260" spans="1:7" s="26" customFormat="1" ht="12.75">
      <c r="A1260" s="541"/>
      <c r="B1260" s="523"/>
      <c r="C1260" s="24"/>
      <c r="D1260" s="94"/>
      <c r="E1260" s="404"/>
      <c r="F1260" s="94"/>
      <c r="G1260" s="421"/>
    </row>
    <row r="1261" spans="1:7" s="27" customFormat="1" ht="12.75">
      <c r="A1261" s="509"/>
      <c r="B1261" s="459" t="s">
        <v>1144</v>
      </c>
      <c r="C1261" s="411"/>
      <c r="D1261" s="409"/>
      <c r="E1261" s="624"/>
      <c r="F1261" s="410"/>
      <c r="G1261" s="421"/>
    </row>
    <row r="1262" spans="1:7" s="26" customFormat="1" ht="63.75">
      <c r="A1262" s="509"/>
      <c r="B1262" s="459" t="s">
        <v>1790</v>
      </c>
      <c r="C1262" s="411"/>
      <c r="D1262" s="409"/>
      <c r="E1262" s="624"/>
      <c r="F1262" s="410"/>
      <c r="G1262" s="421"/>
    </row>
    <row r="1263" spans="1:7" s="27" customFormat="1" ht="12.75">
      <c r="A1263" s="509"/>
      <c r="B1263" s="408"/>
      <c r="C1263" s="411"/>
      <c r="D1263" s="409"/>
      <c r="E1263" s="624"/>
      <c r="F1263" s="410"/>
      <c r="G1263" s="421"/>
    </row>
    <row r="1264" spans="1:7" s="27" customFormat="1" ht="38.25">
      <c r="A1264" s="407" t="s">
        <v>1269</v>
      </c>
      <c r="B1264" s="424" t="s">
        <v>271</v>
      </c>
      <c r="C1264" s="411" t="s">
        <v>830</v>
      </c>
      <c r="D1264" s="409">
        <v>1</v>
      </c>
      <c r="E1264" s="620"/>
      <c r="F1264" s="410">
        <f>D1264*E1264</f>
        <v>0</v>
      </c>
      <c r="G1264" s="422"/>
    </row>
    <row r="1265" spans="1:7" s="27" customFormat="1" ht="12.75">
      <c r="A1265" s="509"/>
      <c r="B1265" s="509"/>
      <c r="C1265" s="411"/>
      <c r="D1265" s="411"/>
      <c r="E1265" s="620"/>
      <c r="F1265" s="410"/>
      <c r="G1265" s="421"/>
    </row>
    <row r="1266" spans="1:7" s="27" customFormat="1" ht="51">
      <c r="A1266" s="407" t="s">
        <v>1273</v>
      </c>
      <c r="B1266" s="424" t="s">
        <v>1791</v>
      </c>
      <c r="C1266" s="411" t="s">
        <v>830</v>
      </c>
      <c r="D1266" s="409">
        <v>11</v>
      </c>
      <c r="E1266" s="620"/>
      <c r="F1266" s="410">
        <f aca="true" t="shared" si="21" ref="F1266:F1278">D1266*E1266</f>
        <v>0</v>
      </c>
      <c r="G1266" s="421"/>
    </row>
    <row r="1267" spans="1:7" s="27" customFormat="1" ht="12.75">
      <c r="A1267" s="509"/>
      <c r="B1267" s="509"/>
      <c r="C1267" s="411"/>
      <c r="D1267" s="411"/>
      <c r="E1267" s="620"/>
      <c r="F1267" s="410"/>
      <c r="G1267" s="421"/>
    </row>
    <row r="1268" spans="1:7" s="27" customFormat="1" ht="25.5">
      <c r="A1268" s="407" t="s">
        <v>1274</v>
      </c>
      <c r="B1268" s="460" t="s">
        <v>272</v>
      </c>
      <c r="C1268" s="411" t="s">
        <v>830</v>
      </c>
      <c r="D1268" s="409">
        <v>2</v>
      </c>
      <c r="E1268" s="620"/>
      <c r="F1268" s="410">
        <f t="shared" si="21"/>
        <v>0</v>
      </c>
      <c r="G1268" s="421"/>
    </row>
    <row r="1269" spans="1:7" s="27" customFormat="1" ht="12.75">
      <c r="A1269" s="509"/>
      <c r="B1269" s="509"/>
      <c r="C1269" s="411"/>
      <c r="D1269" s="411"/>
      <c r="E1269" s="620"/>
      <c r="F1269" s="410"/>
      <c r="G1269" s="421"/>
    </row>
    <row r="1270" spans="1:7" s="27" customFormat="1" ht="12.75">
      <c r="A1270" s="407" t="s">
        <v>1275</v>
      </c>
      <c r="B1270" s="460" t="s">
        <v>273</v>
      </c>
      <c r="C1270" s="411"/>
      <c r="D1270" s="411"/>
      <c r="E1270" s="620"/>
      <c r="F1270" s="410"/>
      <c r="G1270" s="421"/>
    </row>
    <row r="1271" spans="1:7" s="27" customFormat="1" ht="12.75">
      <c r="A1271" s="453" t="s">
        <v>1187</v>
      </c>
      <c r="B1271" s="424" t="s">
        <v>274</v>
      </c>
      <c r="C1271" s="411" t="s">
        <v>830</v>
      </c>
      <c r="D1271" s="409">
        <v>3</v>
      </c>
      <c r="E1271" s="620"/>
      <c r="F1271" s="410">
        <f t="shared" si="21"/>
        <v>0</v>
      </c>
      <c r="G1271" s="421"/>
    </row>
    <row r="1272" spans="1:7" s="27" customFormat="1" ht="12.75">
      <c r="A1272" s="453" t="s">
        <v>1189</v>
      </c>
      <c r="B1272" s="424" t="s">
        <v>275</v>
      </c>
      <c r="C1272" s="411" t="s">
        <v>830</v>
      </c>
      <c r="D1272" s="409">
        <v>1</v>
      </c>
      <c r="E1272" s="620"/>
      <c r="F1272" s="410">
        <f t="shared" si="21"/>
        <v>0</v>
      </c>
      <c r="G1272" s="421"/>
    </row>
    <row r="1273" spans="1:7" s="27" customFormat="1" ht="12.75">
      <c r="A1273" s="453" t="s">
        <v>1792</v>
      </c>
      <c r="B1273" s="424" t="s">
        <v>276</v>
      </c>
      <c r="C1273" s="411" t="s">
        <v>830</v>
      </c>
      <c r="D1273" s="409">
        <v>4</v>
      </c>
      <c r="E1273" s="620"/>
      <c r="F1273" s="410">
        <f t="shared" si="21"/>
        <v>0</v>
      </c>
      <c r="G1273" s="421"/>
    </row>
    <row r="1274" spans="1:7" s="27" customFormat="1" ht="12.75">
      <c r="A1274" s="453" t="s">
        <v>1793</v>
      </c>
      <c r="B1274" s="424" t="s">
        <v>277</v>
      </c>
      <c r="C1274" s="411" t="s">
        <v>830</v>
      </c>
      <c r="D1274" s="409">
        <v>1</v>
      </c>
      <c r="E1274" s="620"/>
      <c r="F1274" s="410">
        <f t="shared" si="21"/>
        <v>0</v>
      </c>
      <c r="G1274" s="421"/>
    </row>
    <row r="1275" spans="1:7" s="27" customFormat="1" ht="12.75">
      <c r="A1275" s="509"/>
      <c r="B1275" s="509"/>
      <c r="C1275" s="411"/>
      <c r="D1275" s="409"/>
      <c r="E1275" s="620"/>
      <c r="F1275" s="410"/>
      <c r="G1275" s="421"/>
    </row>
    <row r="1276" spans="1:7" s="27" customFormat="1" ht="25.5" customHeight="1">
      <c r="A1276" s="407" t="s">
        <v>1276</v>
      </c>
      <c r="B1276" s="509" t="s">
        <v>1794</v>
      </c>
      <c r="C1276" s="411" t="s">
        <v>830</v>
      </c>
      <c r="D1276" s="409">
        <v>10</v>
      </c>
      <c r="E1276" s="620"/>
      <c r="F1276" s="410">
        <f t="shared" si="21"/>
        <v>0</v>
      </c>
      <c r="G1276" s="421"/>
    </row>
    <row r="1277" spans="1:7" s="27" customFormat="1" ht="25.5" customHeight="1">
      <c r="A1277" s="509"/>
      <c r="B1277" s="509"/>
      <c r="C1277" s="411"/>
      <c r="D1277" s="409"/>
      <c r="E1277" s="620"/>
      <c r="F1277" s="410"/>
      <c r="G1277" s="421"/>
    </row>
    <row r="1278" spans="1:7" s="27" customFormat="1" ht="25.5" customHeight="1">
      <c r="A1278" s="446" t="s">
        <v>1277</v>
      </c>
      <c r="B1278" s="439" t="s">
        <v>278</v>
      </c>
      <c r="C1278" s="495" t="s">
        <v>1059</v>
      </c>
      <c r="D1278" s="475">
        <v>340</v>
      </c>
      <c r="E1278" s="620"/>
      <c r="F1278" s="410">
        <f t="shared" si="21"/>
        <v>0</v>
      </c>
      <c r="G1278" s="421"/>
    </row>
    <row r="1279" spans="1:7" s="27" customFormat="1" ht="25.5" customHeight="1" thickBot="1">
      <c r="A1279" s="538"/>
      <c r="B1279" s="530"/>
      <c r="C1279" s="501"/>
      <c r="D1279" s="502"/>
      <c r="E1279" s="633"/>
      <c r="F1279" s="502"/>
      <c r="G1279" s="421"/>
    </row>
    <row r="1280" spans="1:7" s="27" customFormat="1" ht="15.75" thickTop="1">
      <c r="A1280" s="417" t="s">
        <v>1282</v>
      </c>
      <c r="B1280" s="445" t="s">
        <v>1795</v>
      </c>
      <c r="C1280" s="494"/>
      <c r="D1280" s="477"/>
      <c r="E1280" s="628"/>
      <c r="F1280" s="477">
        <f>SUM(F1264:F1279)</f>
        <v>0</v>
      </c>
      <c r="G1280" s="420"/>
    </row>
    <row r="1281" spans="1:7" s="27" customFormat="1" ht="12.75">
      <c r="A1281" s="541"/>
      <c r="B1281" s="523"/>
      <c r="C1281" s="24"/>
      <c r="D1281" s="94"/>
      <c r="E1281" s="404"/>
      <c r="F1281" s="94"/>
      <c r="G1281" s="421"/>
    </row>
    <row r="1282" spans="1:7" s="27" customFormat="1" ht="12.75">
      <c r="A1282" s="541"/>
      <c r="B1282" s="523"/>
      <c r="C1282" s="24"/>
      <c r="D1282" s="94"/>
      <c r="E1282" s="404"/>
      <c r="F1282" s="94"/>
      <c r="G1282" s="421"/>
    </row>
    <row r="1283" spans="1:7" s="26" customFormat="1" ht="15">
      <c r="A1283" s="417" t="s">
        <v>1874</v>
      </c>
      <c r="B1283" s="445" t="s">
        <v>1796</v>
      </c>
      <c r="C1283" s="494"/>
      <c r="D1283" s="477"/>
      <c r="E1283" s="628"/>
      <c r="F1283" s="477"/>
      <c r="G1283" s="420"/>
    </row>
    <row r="1284" spans="1:7" s="27" customFormat="1" ht="12.75">
      <c r="A1284" s="541"/>
      <c r="B1284" s="523"/>
      <c r="C1284" s="24"/>
      <c r="D1284" s="94"/>
      <c r="E1284" s="404"/>
      <c r="F1284" s="94"/>
      <c r="G1284" s="421"/>
    </row>
    <row r="1285" spans="1:7" s="26" customFormat="1" ht="63.75">
      <c r="A1285" s="443"/>
      <c r="B1285" s="465" t="s">
        <v>279</v>
      </c>
      <c r="C1285" s="475"/>
      <c r="D1285" s="493"/>
      <c r="E1285" s="627"/>
      <c r="F1285" s="504"/>
      <c r="G1285" s="466"/>
    </row>
    <row r="1286" spans="1:7" s="27" customFormat="1" ht="12.75">
      <c r="A1286" s="455"/>
      <c r="B1286" s="436"/>
      <c r="C1286" s="475"/>
      <c r="D1286" s="493"/>
      <c r="E1286" s="627"/>
      <c r="F1286" s="504"/>
      <c r="G1286" s="466"/>
    </row>
    <row r="1287" spans="1:7" s="27" customFormat="1" ht="38.25">
      <c r="A1287" s="455" t="s">
        <v>1269</v>
      </c>
      <c r="B1287" s="436" t="s">
        <v>1797</v>
      </c>
      <c r="C1287" s="495" t="s">
        <v>830</v>
      </c>
      <c r="D1287" s="475">
        <v>1</v>
      </c>
      <c r="E1287" s="627"/>
      <c r="F1287" s="410">
        <f>D1287*E1287</f>
        <v>0</v>
      </c>
      <c r="G1287" s="466"/>
    </row>
    <row r="1288" spans="1:7" s="27" customFormat="1" ht="12.75">
      <c r="A1288" s="455"/>
      <c r="B1288" s="436"/>
      <c r="C1288" s="475"/>
      <c r="D1288" s="493"/>
      <c r="E1288" s="627"/>
      <c r="F1288" s="504"/>
      <c r="G1288" s="466"/>
    </row>
    <row r="1289" spans="1:7" s="27" customFormat="1" ht="25.5">
      <c r="A1289" s="455" t="s">
        <v>1273</v>
      </c>
      <c r="B1289" s="436" t="s">
        <v>1798</v>
      </c>
      <c r="C1289" s="475"/>
      <c r="D1289" s="493"/>
      <c r="E1289" s="627"/>
      <c r="F1289" s="504"/>
      <c r="G1289" s="466"/>
    </row>
    <row r="1290" spans="1:7" s="27" customFormat="1" ht="12.75">
      <c r="A1290" s="455"/>
      <c r="B1290" s="436" t="s">
        <v>280</v>
      </c>
      <c r="C1290" s="475"/>
      <c r="D1290" s="493"/>
      <c r="E1290" s="627"/>
      <c r="F1290" s="504"/>
      <c r="G1290" s="466"/>
    </row>
    <row r="1291" spans="1:7" s="27" customFormat="1" ht="25.5">
      <c r="A1291" s="455"/>
      <c r="B1291" s="436" t="s">
        <v>281</v>
      </c>
      <c r="C1291" s="475"/>
      <c r="D1291" s="493"/>
      <c r="E1291" s="627"/>
      <c r="F1291" s="504"/>
      <c r="G1291" s="466"/>
    </row>
    <row r="1292" spans="1:7" s="27" customFormat="1" ht="12.75">
      <c r="A1292" s="455"/>
      <c r="B1292" s="436" t="s">
        <v>282</v>
      </c>
      <c r="C1292" s="475"/>
      <c r="D1292" s="493"/>
      <c r="E1292" s="627"/>
      <c r="F1292" s="504"/>
      <c r="G1292" s="466"/>
    </row>
    <row r="1293" spans="1:7" s="27" customFormat="1" ht="12.75">
      <c r="A1293" s="455"/>
      <c r="B1293" s="441" t="s">
        <v>283</v>
      </c>
      <c r="C1293" s="476"/>
      <c r="D1293" s="505"/>
      <c r="E1293" s="627"/>
      <c r="F1293" s="504"/>
      <c r="G1293" s="466"/>
    </row>
    <row r="1294" spans="1:7" s="27" customFormat="1" ht="12.75">
      <c r="A1294" s="455"/>
      <c r="B1294" s="467" t="s">
        <v>1273</v>
      </c>
      <c r="C1294" s="506" t="s">
        <v>1272</v>
      </c>
      <c r="D1294" s="507">
        <v>1</v>
      </c>
      <c r="E1294" s="627"/>
      <c r="F1294" s="410">
        <f>D1294*E1294</f>
        <v>0</v>
      </c>
      <c r="G1294" s="466"/>
    </row>
    <row r="1295" spans="1:7" s="27" customFormat="1" ht="12.75">
      <c r="A1295" s="455"/>
      <c r="B1295" s="436"/>
      <c r="C1295" s="475"/>
      <c r="D1295" s="493"/>
      <c r="E1295" s="627"/>
      <c r="F1295" s="504"/>
      <c r="G1295" s="466"/>
    </row>
    <row r="1296" spans="1:7" s="27" customFormat="1" ht="25.5">
      <c r="A1296" s="455" t="s">
        <v>1274</v>
      </c>
      <c r="B1296" s="436" t="s">
        <v>1799</v>
      </c>
      <c r="C1296" s="493"/>
      <c r="D1296" s="493"/>
      <c r="E1296" s="627"/>
      <c r="F1296" s="504"/>
      <c r="G1296" s="466"/>
    </row>
    <row r="1297" spans="1:7" s="27" customFormat="1" ht="25.5">
      <c r="A1297" s="455"/>
      <c r="B1297" s="436" t="s">
        <v>284</v>
      </c>
      <c r="C1297" s="475"/>
      <c r="D1297" s="493"/>
      <c r="E1297" s="627"/>
      <c r="F1297" s="504"/>
      <c r="G1297" s="466"/>
    </row>
    <row r="1298" spans="1:7" s="27" customFormat="1" ht="25.5">
      <c r="A1298" s="455"/>
      <c r="B1298" s="436" t="s">
        <v>285</v>
      </c>
      <c r="C1298" s="475"/>
      <c r="D1298" s="493"/>
      <c r="E1298" s="627"/>
      <c r="F1298" s="504"/>
      <c r="G1298" s="466"/>
    </row>
    <row r="1299" spans="1:7" s="27" customFormat="1" ht="38.25">
      <c r="A1299" s="455"/>
      <c r="B1299" s="436" t="s">
        <v>286</v>
      </c>
      <c r="C1299" s="475"/>
      <c r="D1299" s="493"/>
      <c r="E1299" s="627"/>
      <c r="F1299" s="504"/>
      <c r="G1299" s="466"/>
    </row>
    <row r="1300" spans="1:7" s="27" customFormat="1" ht="12.75">
      <c r="A1300" s="455"/>
      <c r="B1300" s="441" t="s">
        <v>287</v>
      </c>
      <c r="C1300" s="476"/>
      <c r="D1300" s="505"/>
      <c r="E1300" s="627"/>
      <c r="F1300" s="504"/>
      <c r="G1300" s="466"/>
    </row>
    <row r="1301" spans="1:7" s="27" customFormat="1" ht="12.75">
      <c r="A1301" s="455"/>
      <c r="B1301" s="467" t="s">
        <v>1274</v>
      </c>
      <c r="C1301" s="506" t="s">
        <v>1272</v>
      </c>
      <c r="D1301" s="507">
        <v>3</v>
      </c>
      <c r="E1301" s="627"/>
      <c r="F1301" s="410">
        <f>D1301*E1301</f>
        <v>0</v>
      </c>
      <c r="G1301" s="466"/>
    </row>
    <row r="1302" spans="1:7" s="27" customFormat="1" ht="12.75">
      <c r="A1302" s="455"/>
      <c r="B1302" s="436"/>
      <c r="C1302" s="475"/>
      <c r="D1302" s="493"/>
      <c r="E1302" s="627"/>
      <c r="F1302" s="504"/>
      <c r="G1302" s="466"/>
    </row>
    <row r="1303" spans="1:7" s="27" customFormat="1" ht="102">
      <c r="A1303" s="455" t="s">
        <v>1275</v>
      </c>
      <c r="B1303" s="439" t="s">
        <v>1800</v>
      </c>
      <c r="C1303" s="495" t="s">
        <v>1059</v>
      </c>
      <c r="D1303" s="475">
        <v>40</v>
      </c>
      <c r="E1303" s="627"/>
      <c r="F1303" s="410">
        <f>D1303*E1303</f>
        <v>0</v>
      </c>
      <c r="G1303" s="466"/>
    </row>
    <row r="1304" spans="1:7" s="27" customFormat="1" ht="12.75">
      <c r="A1304" s="455"/>
      <c r="B1304" s="439"/>
      <c r="C1304" s="475"/>
      <c r="D1304" s="493"/>
      <c r="E1304" s="627"/>
      <c r="F1304" s="504"/>
      <c r="G1304" s="466"/>
    </row>
    <row r="1305" spans="1:7" s="27" customFormat="1" ht="127.5">
      <c r="A1305" s="455" t="s">
        <v>1276</v>
      </c>
      <c r="B1305" s="439" t="s">
        <v>1801</v>
      </c>
      <c r="C1305" s="495" t="s">
        <v>1059</v>
      </c>
      <c r="D1305" s="475">
        <v>55</v>
      </c>
      <c r="E1305" s="627"/>
      <c r="F1305" s="410">
        <f>D1305*E1305</f>
        <v>0</v>
      </c>
      <c r="G1305" s="466"/>
    </row>
    <row r="1306" spans="1:7" s="27" customFormat="1" ht="13.5" thickBot="1">
      <c r="A1306" s="538"/>
      <c r="B1306" s="530"/>
      <c r="C1306" s="501"/>
      <c r="D1306" s="502"/>
      <c r="E1306" s="633"/>
      <c r="F1306" s="502"/>
      <c r="G1306" s="421"/>
    </row>
    <row r="1307" spans="1:7" s="27" customFormat="1" ht="15.75" thickTop="1">
      <c r="A1307" s="417" t="s">
        <v>1874</v>
      </c>
      <c r="B1307" s="445" t="s">
        <v>1802</v>
      </c>
      <c r="C1307" s="494"/>
      <c r="D1307" s="477"/>
      <c r="E1307" s="628"/>
      <c r="F1307" s="477">
        <f>SUM(F1287:F1306)</f>
        <v>0</v>
      </c>
      <c r="G1307" s="420"/>
    </row>
    <row r="1308" spans="1:7" s="27" customFormat="1" ht="12.75">
      <c r="A1308" s="541"/>
      <c r="B1308" s="523"/>
      <c r="C1308" s="24"/>
      <c r="D1308" s="94"/>
      <c r="E1308" s="404"/>
      <c r="F1308" s="94"/>
      <c r="G1308" s="421"/>
    </row>
    <row r="1309" spans="1:7" s="27" customFormat="1" ht="12.75">
      <c r="A1309" s="541"/>
      <c r="B1309" s="523"/>
      <c r="C1309" s="24"/>
      <c r="D1309" s="94"/>
      <c r="E1309" s="404"/>
      <c r="F1309" s="94"/>
      <c r="G1309" s="421"/>
    </row>
    <row r="1310" spans="1:7" s="27" customFormat="1" ht="30">
      <c r="A1310" s="417" t="s">
        <v>1875</v>
      </c>
      <c r="B1310" s="445" t="s">
        <v>1803</v>
      </c>
      <c r="C1310" s="494"/>
      <c r="D1310" s="477"/>
      <c r="E1310" s="628"/>
      <c r="F1310" s="477"/>
      <c r="G1310" s="420"/>
    </row>
    <row r="1311" spans="1:7" s="27" customFormat="1" ht="12.75">
      <c r="A1311" s="541"/>
      <c r="B1311" s="523"/>
      <c r="C1311" s="24"/>
      <c r="D1311" s="94"/>
      <c r="E1311" s="404"/>
      <c r="F1311" s="94"/>
      <c r="G1311" s="421"/>
    </row>
    <row r="1312" spans="1:7" s="27" customFormat="1" ht="76.5">
      <c r="A1312" s="509"/>
      <c r="B1312" s="465" t="s">
        <v>1804</v>
      </c>
      <c r="C1312" s="411"/>
      <c r="D1312" s="409"/>
      <c r="E1312" s="624"/>
      <c r="F1312" s="410"/>
      <c r="G1312" s="421"/>
    </row>
    <row r="1313" spans="1:7" s="27" customFormat="1" ht="12.75">
      <c r="A1313" s="509"/>
      <c r="B1313" s="408"/>
      <c r="C1313" s="411"/>
      <c r="D1313" s="409"/>
      <c r="E1313" s="624"/>
      <c r="F1313" s="410"/>
      <c r="G1313" s="421"/>
    </row>
    <row r="1314" spans="1:7" s="27" customFormat="1" ht="114.75">
      <c r="A1314" s="455" t="s">
        <v>1269</v>
      </c>
      <c r="B1314" s="439" t="s">
        <v>1805</v>
      </c>
      <c r="C1314" s="411"/>
      <c r="D1314" s="411"/>
      <c r="E1314" s="624"/>
      <c r="F1314" s="410"/>
      <c r="G1314" s="421"/>
    </row>
    <row r="1315" spans="1:7" s="27" customFormat="1" ht="12.75">
      <c r="A1315" s="455" t="s">
        <v>1145</v>
      </c>
      <c r="B1315" s="408" t="s">
        <v>1806</v>
      </c>
      <c r="C1315" s="495" t="s">
        <v>1059</v>
      </c>
      <c r="D1315" s="475">
        <v>15</v>
      </c>
      <c r="E1315" s="624"/>
      <c r="F1315" s="410">
        <f>E1315</f>
        <v>0</v>
      </c>
      <c r="G1315" s="421"/>
    </row>
    <row r="1316" spans="1:7" s="27" customFormat="1" ht="12.75">
      <c r="A1316" s="455" t="s">
        <v>1147</v>
      </c>
      <c r="B1316" s="408" t="s">
        <v>1807</v>
      </c>
      <c r="C1316" s="495" t="s">
        <v>1059</v>
      </c>
      <c r="D1316" s="475">
        <v>125</v>
      </c>
      <c r="E1316" s="624"/>
      <c r="F1316" s="410">
        <f>E1316</f>
        <v>0</v>
      </c>
      <c r="G1316" s="421"/>
    </row>
    <row r="1317" spans="1:7" s="27" customFormat="1" ht="12.75">
      <c r="A1317" s="455" t="s">
        <v>1149</v>
      </c>
      <c r="B1317" s="408" t="s">
        <v>1091</v>
      </c>
      <c r="C1317" s="495" t="s">
        <v>1059</v>
      </c>
      <c r="D1317" s="475">
        <v>15</v>
      </c>
      <c r="E1317" s="624"/>
      <c r="F1317" s="410">
        <f>E1317</f>
        <v>0</v>
      </c>
      <c r="G1317" s="421"/>
    </row>
    <row r="1318" spans="1:7" s="27" customFormat="1" ht="12.75">
      <c r="A1318" s="509"/>
      <c r="B1318" s="408"/>
      <c r="C1318" s="411"/>
      <c r="D1318" s="409"/>
      <c r="E1318" s="624"/>
      <c r="F1318" s="410"/>
      <c r="G1318" s="421"/>
    </row>
    <row r="1319" spans="1:7" s="27" customFormat="1" ht="114.75">
      <c r="A1319" s="455" t="s">
        <v>1273</v>
      </c>
      <c r="B1319" s="439" t="s">
        <v>288</v>
      </c>
      <c r="C1319" s="495" t="s">
        <v>886</v>
      </c>
      <c r="D1319" s="475">
        <v>8</v>
      </c>
      <c r="E1319" s="624"/>
      <c r="F1319" s="410">
        <f>E1319</f>
        <v>0</v>
      </c>
      <c r="G1319" s="421"/>
    </row>
    <row r="1320" spans="1:7" s="27" customFormat="1" ht="25.5" customHeight="1" thickBot="1">
      <c r="A1320" s="529"/>
      <c r="B1320" s="538"/>
      <c r="C1320" s="502"/>
      <c r="D1320" s="502"/>
      <c r="E1320" s="634"/>
      <c r="F1320" s="502"/>
      <c r="G1320" s="421"/>
    </row>
    <row r="1321" spans="1:7" s="27" customFormat="1" ht="30.75" thickTop="1">
      <c r="A1321" s="417" t="s">
        <v>1875</v>
      </c>
      <c r="B1321" s="445" t="s">
        <v>1808</v>
      </c>
      <c r="C1321" s="494"/>
      <c r="D1321" s="477"/>
      <c r="E1321" s="635"/>
      <c r="F1321" s="477">
        <f>SUM(F1315:F1320)</f>
        <v>0</v>
      </c>
      <c r="G1321" s="420"/>
    </row>
    <row r="1322" spans="1:7" s="27" customFormat="1" ht="25.5" customHeight="1">
      <c r="A1322" s="541"/>
      <c r="B1322" s="523"/>
      <c r="C1322" s="24"/>
      <c r="D1322" s="94"/>
      <c r="E1322" s="404"/>
      <c r="F1322" s="94"/>
      <c r="G1322" s="421"/>
    </row>
    <row r="1323" spans="1:7" s="27" customFormat="1" ht="15">
      <c r="A1323" s="417" t="s">
        <v>1876</v>
      </c>
      <c r="B1323" s="445" t="s">
        <v>1809</v>
      </c>
      <c r="C1323" s="494"/>
      <c r="D1323" s="477"/>
      <c r="E1323" s="628"/>
      <c r="F1323" s="477"/>
      <c r="G1323" s="420"/>
    </row>
    <row r="1324" spans="1:7" s="27" customFormat="1" ht="12.75">
      <c r="A1324" s="425"/>
      <c r="B1324" s="450"/>
      <c r="C1324" s="24"/>
      <c r="D1324" s="94"/>
      <c r="E1324" s="586"/>
      <c r="F1324" s="94"/>
      <c r="G1324" s="421"/>
    </row>
    <row r="1325" spans="1:7" s="27" customFormat="1" ht="12.75">
      <c r="A1325" s="427"/>
      <c r="B1325" s="459" t="s">
        <v>1270</v>
      </c>
      <c r="C1325" s="411"/>
      <c r="D1325" s="409"/>
      <c r="E1325" s="620"/>
      <c r="F1325" s="410"/>
      <c r="G1325" s="421"/>
    </row>
    <row r="1326" spans="1:7" s="27" customFormat="1" ht="127.5">
      <c r="A1326" s="427"/>
      <c r="B1326" s="451" t="s">
        <v>289</v>
      </c>
      <c r="C1326" s="411"/>
      <c r="D1326" s="409"/>
      <c r="E1326" s="620"/>
      <c r="F1326" s="410"/>
      <c r="G1326" s="421"/>
    </row>
    <row r="1327" spans="1:7" s="27" customFormat="1" ht="12.75">
      <c r="A1327" s="427"/>
      <c r="B1327" s="408"/>
      <c r="C1327" s="411"/>
      <c r="D1327" s="409"/>
      <c r="E1327" s="620"/>
      <c r="F1327" s="410"/>
      <c r="G1327" s="421"/>
    </row>
    <row r="1328" spans="1:7" s="27" customFormat="1" ht="127.5">
      <c r="A1328" s="407" t="s">
        <v>1269</v>
      </c>
      <c r="B1328" s="430" t="s">
        <v>1810</v>
      </c>
      <c r="C1328" s="495" t="s">
        <v>1059</v>
      </c>
      <c r="D1328" s="475">
        <v>2100</v>
      </c>
      <c r="E1328" s="620"/>
      <c r="F1328" s="410">
        <f>D1328*E1328</f>
        <v>0</v>
      </c>
      <c r="G1328" s="421"/>
    </row>
    <row r="1329" spans="1:7" s="27" customFormat="1" ht="12.75">
      <c r="A1329" s="427"/>
      <c r="B1329" s="408"/>
      <c r="C1329" s="411"/>
      <c r="D1329" s="409"/>
      <c r="E1329" s="620"/>
      <c r="F1329" s="410"/>
      <c r="G1329" s="421"/>
    </row>
    <row r="1330" spans="1:7" s="27" customFormat="1" ht="38.25">
      <c r="A1330" s="407" t="s">
        <v>1273</v>
      </c>
      <c r="B1330" s="408" t="s">
        <v>1811</v>
      </c>
      <c r="C1330" s="411"/>
      <c r="D1330" s="411"/>
      <c r="E1330" s="620"/>
      <c r="F1330" s="410">
        <f aca="true" t="shared" si="22" ref="F1330:F1367">D1330*E1330</f>
        <v>0</v>
      </c>
      <c r="G1330" s="421"/>
    </row>
    <row r="1331" spans="1:7" s="27" customFormat="1" ht="12.75">
      <c r="A1331" s="407" t="s">
        <v>1883</v>
      </c>
      <c r="B1331" s="408" t="s">
        <v>290</v>
      </c>
      <c r="C1331" s="411" t="s">
        <v>830</v>
      </c>
      <c r="D1331" s="409">
        <v>95</v>
      </c>
      <c r="E1331" s="620"/>
      <c r="F1331" s="410">
        <f t="shared" si="22"/>
        <v>0</v>
      </c>
      <c r="G1331" s="421"/>
    </row>
    <row r="1332" spans="1:7" s="27" customFormat="1" ht="12.75">
      <c r="A1332" s="407" t="s">
        <v>1885</v>
      </c>
      <c r="B1332" s="408" t="s">
        <v>1812</v>
      </c>
      <c r="C1332" s="411" t="s">
        <v>830</v>
      </c>
      <c r="D1332" s="409">
        <v>85</v>
      </c>
      <c r="E1332" s="620"/>
      <c r="F1332" s="410">
        <f t="shared" si="22"/>
        <v>0</v>
      </c>
      <c r="G1332" s="421"/>
    </row>
    <row r="1333" spans="1:7" s="27" customFormat="1" ht="12.75">
      <c r="A1333" s="407"/>
      <c r="B1333" s="408"/>
      <c r="C1333" s="411"/>
      <c r="D1333" s="409"/>
      <c r="E1333" s="620"/>
      <c r="F1333" s="410"/>
      <c r="G1333" s="421"/>
    </row>
    <row r="1334" spans="1:7" s="27" customFormat="1" ht="51">
      <c r="A1334" s="407" t="s">
        <v>1274</v>
      </c>
      <c r="B1334" s="408" t="s">
        <v>1813</v>
      </c>
      <c r="C1334" s="411" t="s">
        <v>830</v>
      </c>
      <c r="D1334" s="409">
        <v>7</v>
      </c>
      <c r="E1334" s="620"/>
      <c r="F1334" s="410">
        <f t="shared" si="22"/>
        <v>0</v>
      </c>
      <c r="G1334" s="421"/>
    </row>
    <row r="1335" spans="1:7" s="27" customFormat="1" ht="12.75">
      <c r="A1335" s="407"/>
      <c r="B1335" s="408"/>
      <c r="C1335" s="411"/>
      <c r="D1335" s="409"/>
      <c r="E1335" s="620"/>
      <c r="F1335" s="410">
        <f t="shared" si="22"/>
        <v>0</v>
      </c>
      <c r="G1335" s="421"/>
    </row>
    <row r="1336" spans="1:7" s="27" customFormat="1" ht="25.5" customHeight="1">
      <c r="A1336" s="407" t="s">
        <v>1275</v>
      </c>
      <c r="B1336" s="408" t="s">
        <v>1814</v>
      </c>
      <c r="C1336" s="411"/>
      <c r="D1336" s="409"/>
      <c r="E1336" s="620"/>
      <c r="F1336" s="410"/>
      <c r="G1336" s="421"/>
    </row>
    <row r="1337" spans="1:7" s="27" customFormat="1" ht="25.5" customHeight="1">
      <c r="A1337" s="407" t="s">
        <v>1187</v>
      </c>
      <c r="B1337" s="408" t="s">
        <v>291</v>
      </c>
      <c r="C1337" s="411" t="s">
        <v>830</v>
      </c>
      <c r="D1337" s="409">
        <v>95</v>
      </c>
      <c r="E1337" s="620"/>
      <c r="F1337" s="410">
        <f t="shared" si="22"/>
        <v>0</v>
      </c>
      <c r="G1337" s="421"/>
    </row>
    <row r="1338" spans="1:7" s="27" customFormat="1" ht="12.75">
      <c r="A1338" s="407" t="s">
        <v>1189</v>
      </c>
      <c r="B1338" s="408" t="s">
        <v>1815</v>
      </c>
      <c r="C1338" s="411" t="s">
        <v>830</v>
      </c>
      <c r="D1338" s="409">
        <v>92</v>
      </c>
      <c r="E1338" s="620"/>
      <c r="F1338" s="410">
        <f t="shared" si="22"/>
        <v>0</v>
      </c>
      <c r="G1338" s="421"/>
    </row>
    <row r="1339" spans="1:7" s="27" customFormat="1" ht="12.75">
      <c r="A1339" s="407"/>
      <c r="B1339" s="408"/>
      <c r="C1339" s="411"/>
      <c r="D1339" s="409"/>
      <c r="E1339" s="620"/>
      <c r="F1339" s="410"/>
      <c r="G1339" s="421"/>
    </row>
    <row r="1340" spans="1:7" s="27" customFormat="1" ht="38.25">
      <c r="A1340" s="407" t="s">
        <v>1276</v>
      </c>
      <c r="B1340" s="408" t="s">
        <v>1816</v>
      </c>
      <c r="C1340" s="411"/>
      <c r="D1340" s="409"/>
      <c r="E1340" s="620"/>
      <c r="F1340" s="410"/>
      <c r="G1340" s="421"/>
    </row>
    <row r="1341" spans="1:7" s="27" customFormat="1" ht="12.75">
      <c r="A1341" s="407" t="s">
        <v>1191</v>
      </c>
      <c r="B1341" s="408" t="s">
        <v>290</v>
      </c>
      <c r="C1341" s="411" t="s">
        <v>830</v>
      </c>
      <c r="D1341" s="409">
        <v>6</v>
      </c>
      <c r="E1341" s="620"/>
      <c r="F1341" s="410">
        <f t="shared" si="22"/>
        <v>0</v>
      </c>
      <c r="G1341" s="421"/>
    </row>
    <row r="1342" spans="1:7" s="27" customFormat="1" ht="25.5" customHeight="1">
      <c r="A1342" s="407" t="s">
        <v>1193</v>
      </c>
      <c r="B1342" s="408" t="s">
        <v>1817</v>
      </c>
      <c r="C1342" s="411" t="s">
        <v>830</v>
      </c>
      <c r="D1342" s="409">
        <v>4</v>
      </c>
      <c r="E1342" s="620"/>
      <c r="F1342" s="410">
        <f t="shared" si="22"/>
        <v>0</v>
      </c>
      <c r="G1342" s="421"/>
    </row>
    <row r="1343" spans="1:7" s="27" customFormat="1" ht="25.5" customHeight="1">
      <c r="A1343" s="407"/>
      <c r="B1343" s="408"/>
      <c r="C1343" s="411"/>
      <c r="D1343" s="409"/>
      <c r="E1343" s="620"/>
      <c r="F1343" s="410"/>
      <c r="G1343" s="421"/>
    </row>
    <row r="1344" spans="1:7" s="27" customFormat="1" ht="38.25">
      <c r="A1344" s="407" t="s">
        <v>1277</v>
      </c>
      <c r="B1344" s="408" t="s">
        <v>1818</v>
      </c>
      <c r="C1344" s="411"/>
      <c r="D1344" s="409"/>
      <c r="E1344" s="620"/>
      <c r="F1344" s="410"/>
      <c r="G1344" s="421"/>
    </row>
    <row r="1345" spans="1:7" s="27" customFormat="1" ht="12.75">
      <c r="A1345" s="407" t="s">
        <v>1781</v>
      </c>
      <c r="B1345" s="408" t="s">
        <v>291</v>
      </c>
      <c r="C1345" s="411" t="s">
        <v>830</v>
      </c>
      <c r="D1345" s="409">
        <v>1</v>
      </c>
      <c r="E1345" s="620"/>
      <c r="F1345" s="410">
        <f t="shared" si="22"/>
        <v>0</v>
      </c>
      <c r="G1345" s="421"/>
    </row>
    <row r="1346" spans="1:7" s="27" customFormat="1" ht="25.5" customHeight="1">
      <c r="A1346" s="407" t="s">
        <v>1783</v>
      </c>
      <c r="B1346" s="408" t="s">
        <v>1819</v>
      </c>
      <c r="C1346" s="411" t="s">
        <v>830</v>
      </c>
      <c r="D1346" s="409">
        <v>1</v>
      </c>
      <c r="E1346" s="620"/>
      <c r="F1346" s="410">
        <f t="shared" si="22"/>
        <v>0</v>
      </c>
      <c r="G1346" s="421"/>
    </row>
    <row r="1347" spans="1:7" s="27" customFormat="1" ht="25.5" customHeight="1">
      <c r="A1347" s="427"/>
      <c r="B1347" s="408"/>
      <c r="C1347" s="411"/>
      <c r="D1347" s="409"/>
      <c r="E1347" s="620"/>
      <c r="F1347" s="410"/>
      <c r="G1347" s="421"/>
    </row>
    <row r="1348" spans="1:7" s="27" customFormat="1" ht="25.5">
      <c r="A1348" s="407" t="s">
        <v>1278</v>
      </c>
      <c r="B1348" s="408" t="s">
        <v>1820</v>
      </c>
      <c r="C1348" s="411"/>
      <c r="D1348" s="409"/>
      <c r="E1348" s="620"/>
      <c r="F1348" s="410"/>
      <c r="G1348" s="421"/>
    </row>
    <row r="1349" spans="1:7" s="27" customFormat="1" ht="25.5">
      <c r="A1349" s="407" t="s">
        <v>1201</v>
      </c>
      <c r="B1349" s="408" t="s">
        <v>292</v>
      </c>
      <c r="C1349" s="411" t="s">
        <v>830</v>
      </c>
      <c r="D1349" s="409">
        <v>2</v>
      </c>
      <c r="E1349" s="620"/>
      <c r="F1349" s="410">
        <f t="shared" si="22"/>
        <v>0</v>
      </c>
      <c r="G1349" s="421"/>
    </row>
    <row r="1350" spans="1:7" s="26" customFormat="1" ht="25.5" customHeight="1">
      <c r="A1350" s="407" t="s">
        <v>1203</v>
      </c>
      <c r="B1350" s="408" t="s">
        <v>1821</v>
      </c>
      <c r="C1350" s="411" t="s">
        <v>830</v>
      </c>
      <c r="D1350" s="409">
        <v>12</v>
      </c>
      <c r="E1350" s="620"/>
      <c r="F1350" s="410">
        <f t="shared" si="22"/>
        <v>0</v>
      </c>
      <c r="G1350" s="421"/>
    </row>
    <row r="1351" spans="1:7" s="27" customFormat="1" ht="25.5" customHeight="1">
      <c r="A1351" s="407" t="s">
        <v>1205</v>
      </c>
      <c r="B1351" s="408" t="s">
        <v>1822</v>
      </c>
      <c r="C1351" s="411" t="s">
        <v>830</v>
      </c>
      <c r="D1351" s="409">
        <v>6</v>
      </c>
      <c r="E1351" s="620"/>
      <c r="F1351" s="410">
        <f t="shared" si="22"/>
        <v>0</v>
      </c>
      <c r="G1351" s="421"/>
    </row>
    <row r="1352" spans="1:7" s="27" customFormat="1" ht="12.75">
      <c r="A1352" s="446"/>
      <c r="B1352" s="439"/>
      <c r="C1352" s="542"/>
      <c r="D1352" s="409"/>
      <c r="E1352" s="620"/>
      <c r="F1352" s="410"/>
      <c r="G1352" s="421"/>
    </row>
    <row r="1353" spans="1:7" s="26" customFormat="1" ht="127.5">
      <c r="A1353" s="446" t="s">
        <v>1280</v>
      </c>
      <c r="B1353" s="439" t="s">
        <v>1823</v>
      </c>
      <c r="C1353" s="493" t="s">
        <v>1272</v>
      </c>
      <c r="D1353" s="475">
        <v>6</v>
      </c>
      <c r="E1353" s="620"/>
      <c r="F1353" s="410">
        <f t="shared" si="22"/>
        <v>0</v>
      </c>
      <c r="G1353" s="421"/>
    </row>
    <row r="1354" spans="1:7" s="27" customFormat="1" ht="12.75">
      <c r="A1354" s="407"/>
      <c r="B1354" s="408"/>
      <c r="C1354" s="411"/>
      <c r="D1354" s="409"/>
      <c r="E1354" s="620"/>
      <c r="F1354" s="410"/>
      <c r="G1354" s="421"/>
    </row>
    <row r="1355" spans="1:7" s="27" customFormat="1" ht="38.25">
      <c r="A1355" s="446" t="s">
        <v>1282</v>
      </c>
      <c r="B1355" s="436" t="s">
        <v>1824</v>
      </c>
      <c r="C1355" s="493"/>
      <c r="D1355" s="475"/>
      <c r="E1355" s="620"/>
      <c r="F1355" s="410"/>
      <c r="G1355" s="421"/>
    </row>
    <row r="1356" spans="1:7" s="27" customFormat="1" ht="12.75">
      <c r="A1356" s="407" t="s">
        <v>1208</v>
      </c>
      <c r="B1356" s="408" t="s">
        <v>290</v>
      </c>
      <c r="C1356" s="411" t="s">
        <v>830</v>
      </c>
      <c r="D1356" s="409">
        <v>8</v>
      </c>
      <c r="E1356" s="620"/>
      <c r="F1356" s="410">
        <f t="shared" si="22"/>
        <v>0</v>
      </c>
      <c r="G1356" s="421"/>
    </row>
    <row r="1357" spans="1:7" s="27" customFormat="1" ht="12.75">
      <c r="A1357" s="407" t="s">
        <v>1210</v>
      </c>
      <c r="B1357" s="408" t="s">
        <v>1825</v>
      </c>
      <c r="C1357" s="411" t="s">
        <v>830</v>
      </c>
      <c r="D1357" s="409">
        <v>81</v>
      </c>
      <c r="E1357" s="620"/>
      <c r="F1357" s="410">
        <f t="shared" si="22"/>
        <v>0</v>
      </c>
      <c r="G1357" s="421"/>
    </row>
    <row r="1358" spans="1:7" s="27" customFormat="1" ht="12.75">
      <c r="A1358" s="407"/>
      <c r="B1358" s="460"/>
      <c r="C1358" s="411"/>
      <c r="D1358" s="409"/>
      <c r="E1358" s="620"/>
      <c r="F1358" s="410"/>
      <c r="G1358" s="421"/>
    </row>
    <row r="1359" spans="1:7" s="27" customFormat="1" ht="38.25">
      <c r="A1359" s="407" t="s">
        <v>1874</v>
      </c>
      <c r="B1359" s="424" t="s">
        <v>1826</v>
      </c>
      <c r="C1359" s="411" t="s">
        <v>830</v>
      </c>
      <c r="D1359" s="409">
        <v>2</v>
      </c>
      <c r="E1359" s="620"/>
      <c r="F1359" s="410">
        <f t="shared" si="22"/>
        <v>0</v>
      </c>
      <c r="G1359" s="421"/>
    </row>
    <row r="1360" spans="1:7" s="27" customFormat="1" ht="12.75">
      <c r="A1360" s="407"/>
      <c r="B1360" s="424"/>
      <c r="C1360" s="411"/>
      <c r="D1360" s="409"/>
      <c r="E1360" s="620"/>
      <c r="F1360" s="410"/>
      <c r="G1360" s="421"/>
    </row>
    <row r="1361" spans="1:7" s="27" customFormat="1" ht="25.5" customHeight="1">
      <c r="A1361" s="407" t="s">
        <v>1875</v>
      </c>
      <c r="B1361" s="460" t="s">
        <v>293</v>
      </c>
      <c r="C1361" s="411" t="s">
        <v>830</v>
      </c>
      <c r="D1361" s="409">
        <v>1</v>
      </c>
      <c r="E1361" s="620"/>
      <c r="F1361" s="410">
        <f t="shared" si="22"/>
        <v>0</v>
      </c>
      <c r="G1361" s="421"/>
    </row>
    <row r="1362" spans="1:7" s="27" customFormat="1" ht="25.5" customHeight="1">
      <c r="A1362" s="407"/>
      <c r="B1362" s="460"/>
      <c r="C1362" s="411"/>
      <c r="D1362" s="409"/>
      <c r="E1362" s="620"/>
      <c r="F1362" s="410"/>
      <c r="G1362" s="421"/>
    </row>
    <row r="1363" spans="1:7" s="27" customFormat="1" ht="63.75">
      <c r="A1363" s="446" t="s">
        <v>1876</v>
      </c>
      <c r="B1363" s="468" t="s">
        <v>1827</v>
      </c>
      <c r="C1363" s="474" t="s">
        <v>886</v>
      </c>
      <c r="D1363" s="475">
        <v>220</v>
      </c>
      <c r="E1363" s="620"/>
      <c r="F1363" s="410">
        <f t="shared" si="22"/>
        <v>0</v>
      </c>
      <c r="G1363" s="421"/>
    </row>
    <row r="1364" spans="1:7" s="27" customFormat="1" ht="12.75">
      <c r="A1364" s="407"/>
      <c r="B1364" s="460"/>
      <c r="C1364" s="411"/>
      <c r="D1364" s="409"/>
      <c r="E1364" s="620"/>
      <c r="F1364" s="410"/>
      <c r="G1364" s="421"/>
    </row>
    <row r="1365" spans="1:7" s="27" customFormat="1" ht="165.75">
      <c r="A1365" s="407" t="s">
        <v>1877</v>
      </c>
      <c r="B1365" s="424" t="s">
        <v>294</v>
      </c>
      <c r="C1365" s="474" t="s">
        <v>1272</v>
      </c>
      <c r="D1365" s="409">
        <v>1</v>
      </c>
      <c r="E1365" s="620"/>
      <c r="F1365" s="410">
        <f t="shared" si="22"/>
        <v>0</v>
      </c>
      <c r="G1365" s="421"/>
    </row>
    <row r="1366" spans="1:7" s="27" customFormat="1" ht="12.75">
      <c r="A1366" s="407"/>
      <c r="B1366" s="460"/>
      <c r="C1366" s="411"/>
      <c r="D1366" s="409"/>
      <c r="E1366" s="620"/>
      <c r="F1366" s="410"/>
      <c r="G1366" s="421"/>
    </row>
    <row r="1367" spans="1:7" s="27" customFormat="1" ht="89.25">
      <c r="A1367" s="407" t="s">
        <v>1878</v>
      </c>
      <c r="B1367" s="424" t="s">
        <v>1828</v>
      </c>
      <c r="C1367" s="474" t="s">
        <v>1272</v>
      </c>
      <c r="D1367" s="409">
        <v>1</v>
      </c>
      <c r="E1367" s="620"/>
      <c r="F1367" s="410">
        <f t="shared" si="22"/>
        <v>0</v>
      </c>
      <c r="G1367" s="421"/>
    </row>
    <row r="1368" spans="1:7" s="27" customFormat="1" ht="12.75">
      <c r="A1368" s="407"/>
      <c r="B1368" s="424"/>
      <c r="C1368" s="411"/>
      <c r="D1368" s="409"/>
      <c r="E1368" s="620"/>
      <c r="F1368" s="410"/>
      <c r="G1368" s="421"/>
    </row>
    <row r="1369" spans="1:7" s="27" customFormat="1" ht="51">
      <c r="A1369" s="509"/>
      <c r="B1369" s="424" t="s">
        <v>1829</v>
      </c>
      <c r="C1369" s="411"/>
      <c r="D1369" s="409"/>
      <c r="E1369" s="620"/>
      <c r="F1369" s="410"/>
      <c r="G1369" s="421"/>
    </row>
    <row r="1370" spans="1:7" s="27" customFormat="1" ht="13.5" thickBot="1">
      <c r="A1370" s="529"/>
      <c r="B1370" s="530"/>
      <c r="C1370" s="501"/>
      <c r="D1370" s="502"/>
      <c r="E1370" s="634"/>
      <c r="F1370" s="502"/>
      <c r="G1370" s="421"/>
    </row>
    <row r="1371" spans="1:7" s="27" customFormat="1" ht="15.75" thickTop="1">
      <c r="A1371" s="417" t="s">
        <v>1876</v>
      </c>
      <c r="B1371" s="445" t="s">
        <v>1830</v>
      </c>
      <c r="C1371" s="494"/>
      <c r="D1371" s="477"/>
      <c r="E1371" s="628"/>
      <c r="F1371" s="477">
        <f>SUM(F1328:F1370)</f>
        <v>0</v>
      </c>
      <c r="G1371" s="420"/>
    </row>
    <row r="1372" spans="1:7" s="27" customFormat="1" ht="15">
      <c r="A1372" s="417" t="s">
        <v>1877</v>
      </c>
      <c r="B1372" s="445" t="s">
        <v>1831</v>
      </c>
      <c r="C1372" s="494"/>
      <c r="D1372" s="477"/>
      <c r="E1372" s="628"/>
      <c r="F1372" s="477"/>
      <c r="G1372" s="420"/>
    </row>
    <row r="1373" spans="1:7" s="27" customFormat="1" ht="12.75">
      <c r="A1373" s="425"/>
      <c r="B1373" s="450"/>
      <c r="C1373" s="24"/>
      <c r="D1373" s="94"/>
      <c r="E1373" s="586"/>
      <c r="F1373" s="94"/>
      <c r="G1373" s="421"/>
    </row>
    <row r="1374" spans="1:7" s="26" customFormat="1" ht="153">
      <c r="A1374" s="407" t="s">
        <v>1269</v>
      </c>
      <c r="B1374" s="440" t="s">
        <v>1832</v>
      </c>
      <c r="C1374" s="486"/>
      <c r="D1374" s="409"/>
      <c r="E1374" s="620"/>
      <c r="F1374" s="410"/>
      <c r="G1374" s="421"/>
    </row>
    <row r="1375" spans="1:7" s="27" customFormat="1" ht="12.75">
      <c r="A1375" s="453" t="s">
        <v>1145</v>
      </c>
      <c r="B1375" s="408" t="s">
        <v>1833</v>
      </c>
      <c r="C1375" s="411" t="s">
        <v>1059</v>
      </c>
      <c r="D1375" s="409">
        <v>160</v>
      </c>
      <c r="E1375" s="620"/>
      <c r="F1375" s="410">
        <f>D1375*E1375</f>
        <v>0</v>
      </c>
      <c r="G1375" s="421"/>
    </row>
    <row r="1376" spans="1:7" s="28" customFormat="1" ht="12.75">
      <c r="A1376" s="453" t="s">
        <v>1147</v>
      </c>
      <c r="B1376" s="408" t="s">
        <v>1834</v>
      </c>
      <c r="C1376" s="411" t="s">
        <v>1059</v>
      </c>
      <c r="D1376" s="409">
        <v>170</v>
      </c>
      <c r="E1376" s="620"/>
      <c r="F1376" s="410">
        <f aca="true" t="shared" si="23" ref="F1376:F1417">D1376*E1376</f>
        <v>0</v>
      </c>
      <c r="G1376" s="421"/>
    </row>
    <row r="1377" spans="1:7" s="28" customFormat="1" ht="12.75">
      <c r="A1377" s="453" t="s">
        <v>1149</v>
      </c>
      <c r="B1377" s="408" t="s">
        <v>1835</v>
      </c>
      <c r="C1377" s="411" t="s">
        <v>1059</v>
      </c>
      <c r="D1377" s="409">
        <v>150</v>
      </c>
      <c r="E1377" s="620"/>
      <c r="F1377" s="410">
        <f t="shared" si="23"/>
        <v>0</v>
      </c>
      <c r="G1377" s="421"/>
    </row>
    <row r="1378" spans="1:7" s="28" customFormat="1" ht="12.75">
      <c r="A1378" s="453" t="s">
        <v>1151</v>
      </c>
      <c r="B1378" s="408" t="s">
        <v>1836</v>
      </c>
      <c r="C1378" s="411" t="s">
        <v>1059</v>
      </c>
      <c r="D1378" s="409">
        <v>40</v>
      </c>
      <c r="E1378" s="620"/>
      <c r="F1378" s="410">
        <f t="shared" si="23"/>
        <v>0</v>
      </c>
      <c r="G1378" s="421"/>
    </row>
    <row r="1379" spans="1:7" s="28" customFormat="1" ht="12.75">
      <c r="A1379" s="407"/>
      <c r="B1379" s="408"/>
      <c r="C1379" s="411"/>
      <c r="D1379" s="409"/>
      <c r="E1379" s="620"/>
      <c r="F1379" s="410"/>
      <c r="G1379" s="421"/>
    </row>
    <row r="1380" spans="1:7" s="28" customFormat="1" ht="25.5" customHeight="1">
      <c r="A1380" s="536" t="s">
        <v>1273</v>
      </c>
      <c r="B1380" s="430" t="s">
        <v>1837</v>
      </c>
      <c r="C1380" s="411" t="s">
        <v>1059</v>
      </c>
      <c r="D1380" s="409">
        <v>55</v>
      </c>
      <c r="E1380" s="620"/>
      <c r="F1380" s="410">
        <f t="shared" si="23"/>
        <v>0</v>
      </c>
      <c r="G1380" s="421"/>
    </row>
    <row r="1381" spans="1:7" s="28" customFormat="1" ht="25.5" customHeight="1">
      <c r="A1381" s="407"/>
      <c r="B1381" s="408"/>
      <c r="C1381" s="411"/>
      <c r="D1381" s="409"/>
      <c r="E1381" s="620"/>
      <c r="F1381" s="410"/>
      <c r="G1381" s="421"/>
    </row>
    <row r="1382" spans="1:7" s="28" customFormat="1" ht="25.5" customHeight="1">
      <c r="A1382" s="407" t="s">
        <v>1274</v>
      </c>
      <c r="B1382" s="408" t="s">
        <v>1838</v>
      </c>
      <c r="C1382" s="411" t="s">
        <v>830</v>
      </c>
      <c r="D1382" s="409">
        <v>55</v>
      </c>
      <c r="E1382" s="620"/>
      <c r="F1382" s="410">
        <f t="shared" si="23"/>
        <v>0</v>
      </c>
      <c r="G1382" s="421"/>
    </row>
    <row r="1383" spans="1:7" s="28" customFormat="1" ht="25.5" customHeight="1">
      <c r="A1383" s="407"/>
      <c r="B1383" s="408"/>
      <c r="C1383" s="411"/>
      <c r="D1383" s="409"/>
      <c r="E1383" s="620"/>
      <c r="F1383" s="410"/>
      <c r="G1383" s="421"/>
    </row>
    <row r="1384" spans="1:7" s="28" customFormat="1" ht="140.25">
      <c r="A1384" s="407" t="s">
        <v>1275</v>
      </c>
      <c r="B1384" s="543" t="s">
        <v>1839</v>
      </c>
      <c r="C1384" s="409"/>
      <c r="D1384" s="409"/>
      <c r="E1384" s="620"/>
      <c r="F1384" s="410"/>
      <c r="G1384" s="421"/>
    </row>
    <row r="1385" spans="1:7" s="28" customFormat="1" ht="12.75">
      <c r="A1385" s="407" t="s">
        <v>1187</v>
      </c>
      <c r="B1385" s="408" t="s">
        <v>1840</v>
      </c>
      <c r="C1385" s="411" t="s">
        <v>1059</v>
      </c>
      <c r="D1385" s="409">
        <v>45</v>
      </c>
      <c r="E1385" s="620"/>
      <c r="F1385" s="410">
        <f t="shared" si="23"/>
        <v>0</v>
      </c>
      <c r="G1385" s="421"/>
    </row>
    <row r="1386" spans="1:7" s="28" customFormat="1" ht="12.75">
      <c r="A1386" s="407" t="s">
        <v>1189</v>
      </c>
      <c r="B1386" s="408" t="s">
        <v>1841</v>
      </c>
      <c r="C1386" s="411" t="s">
        <v>1059</v>
      </c>
      <c r="D1386" s="409">
        <v>1450</v>
      </c>
      <c r="E1386" s="620"/>
      <c r="F1386" s="410">
        <f t="shared" si="23"/>
        <v>0</v>
      </c>
      <c r="G1386" s="421"/>
    </row>
    <row r="1387" spans="1:7" s="28" customFormat="1" ht="12.75">
      <c r="A1387" s="407"/>
      <c r="B1387" s="408"/>
      <c r="C1387" s="411"/>
      <c r="D1387" s="409"/>
      <c r="E1387" s="620"/>
      <c r="F1387" s="410"/>
      <c r="G1387" s="421"/>
    </row>
    <row r="1388" spans="1:7" s="28" customFormat="1" ht="89.25">
      <c r="A1388" s="407" t="s">
        <v>1276</v>
      </c>
      <c r="B1388" s="543" t="s">
        <v>1842</v>
      </c>
      <c r="C1388" s="411"/>
      <c r="D1388" s="409"/>
      <c r="E1388" s="620"/>
      <c r="F1388" s="410"/>
      <c r="G1388" s="421"/>
    </row>
    <row r="1389" spans="1:7" s="28" customFormat="1" ht="12.75">
      <c r="A1389" s="453" t="s">
        <v>1191</v>
      </c>
      <c r="B1389" s="408" t="s">
        <v>1843</v>
      </c>
      <c r="C1389" s="411" t="s">
        <v>1059</v>
      </c>
      <c r="D1389" s="409">
        <v>120</v>
      </c>
      <c r="E1389" s="620"/>
      <c r="F1389" s="410">
        <f t="shared" si="23"/>
        <v>0</v>
      </c>
      <c r="G1389" s="421"/>
    </row>
    <row r="1390" spans="1:7" s="28" customFormat="1" ht="25.5" customHeight="1">
      <c r="A1390" s="453" t="s">
        <v>1193</v>
      </c>
      <c r="B1390" s="408" t="s">
        <v>1844</v>
      </c>
      <c r="C1390" s="411" t="s">
        <v>1059</v>
      </c>
      <c r="D1390" s="409">
        <v>180</v>
      </c>
      <c r="E1390" s="620"/>
      <c r="F1390" s="410">
        <f t="shared" si="23"/>
        <v>0</v>
      </c>
      <c r="G1390" s="421"/>
    </row>
    <row r="1391" spans="1:7" s="28" customFormat="1" ht="25.5" customHeight="1">
      <c r="A1391" s="453" t="s">
        <v>1195</v>
      </c>
      <c r="B1391" s="408" t="s">
        <v>1845</v>
      </c>
      <c r="C1391" s="411" t="s">
        <v>1059</v>
      </c>
      <c r="D1391" s="409">
        <v>110</v>
      </c>
      <c r="E1391" s="620"/>
      <c r="F1391" s="410">
        <f t="shared" si="23"/>
        <v>0</v>
      </c>
      <c r="G1391" s="421"/>
    </row>
    <row r="1392" spans="1:7" s="28" customFormat="1" ht="12.75">
      <c r="A1392" s="453" t="s">
        <v>1197</v>
      </c>
      <c r="B1392" s="408" t="s">
        <v>1846</v>
      </c>
      <c r="C1392" s="411" t="s">
        <v>1059</v>
      </c>
      <c r="D1392" s="409">
        <v>45</v>
      </c>
      <c r="E1392" s="620"/>
      <c r="F1392" s="410">
        <f t="shared" si="23"/>
        <v>0</v>
      </c>
      <c r="G1392" s="421"/>
    </row>
    <row r="1393" spans="1:7" s="28" customFormat="1" ht="12.75">
      <c r="A1393" s="407"/>
      <c r="B1393" s="408"/>
      <c r="C1393" s="411"/>
      <c r="D1393" s="409"/>
      <c r="E1393" s="620"/>
      <c r="F1393" s="410"/>
      <c r="G1393" s="421"/>
    </row>
    <row r="1394" spans="1:7" s="28" customFormat="1" ht="25.5" customHeight="1">
      <c r="A1394" s="407" t="s">
        <v>1277</v>
      </c>
      <c r="B1394" s="430" t="s">
        <v>1847</v>
      </c>
      <c r="C1394" s="411"/>
      <c r="D1394" s="409"/>
      <c r="E1394" s="620"/>
      <c r="F1394" s="410"/>
      <c r="G1394" s="421"/>
    </row>
    <row r="1395" spans="1:7" s="28" customFormat="1" ht="25.5" customHeight="1">
      <c r="A1395" s="453" t="s">
        <v>1781</v>
      </c>
      <c r="B1395" s="408" t="s">
        <v>1843</v>
      </c>
      <c r="C1395" s="411" t="s">
        <v>1059</v>
      </c>
      <c r="D1395" s="409">
        <v>660</v>
      </c>
      <c r="E1395" s="620"/>
      <c r="F1395" s="410">
        <f t="shared" si="23"/>
        <v>0</v>
      </c>
      <c r="G1395" s="421"/>
    </row>
    <row r="1396" spans="1:7" s="28" customFormat="1" ht="25.5" customHeight="1">
      <c r="A1396" s="453" t="s">
        <v>1783</v>
      </c>
      <c r="B1396" s="408" t="s">
        <v>1844</v>
      </c>
      <c r="C1396" s="411" t="s">
        <v>1059</v>
      </c>
      <c r="D1396" s="409">
        <v>750</v>
      </c>
      <c r="E1396" s="620"/>
      <c r="F1396" s="410">
        <f t="shared" si="23"/>
        <v>0</v>
      </c>
      <c r="G1396" s="421"/>
    </row>
    <row r="1397" spans="1:7" s="27" customFormat="1" ht="25.5" customHeight="1">
      <c r="A1397" s="453" t="s">
        <v>1785</v>
      </c>
      <c r="B1397" s="408" t="s">
        <v>1845</v>
      </c>
      <c r="C1397" s="411" t="s">
        <v>1059</v>
      </c>
      <c r="D1397" s="409">
        <v>280</v>
      </c>
      <c r="E1397" s="620"/>
      <c r="F1397" s="410">
        <f t="shared" si="23"/>
        <v>0</v>
      </c>
      <c r="G1397" s="421"/>
    </row>
    <row r="1398" spans="1:7" s="26" customFormat="1" ht="12.75">
      <c r="A1398" s="453" t="s">
        <v>1848</v>
      </c>
      <c r="B1398" s="408" t="s">
        <v>1846</v>
      </c>
      <c r="C1398" s="411" t="s">
        <v>1059</v>
      </c>
      <c r="D1398" s="409">
        <v>120</v>
      </c>
      <c r="E1398" s="620"/>
      <c r="F1398" s="410">
        <f t="shared" si="23"/>
        <v>0</v>
      </c>
      <c r="G1398" s="421"/>
    </row>
    <row r="1399" spans="1:7" s="27" customFormat="1" ht="12.75">
      <c r="A1399" s="407"/>
      <c r="B1399" s="408"/>
      <c r="C1399" s="411"/>
      <c r="D1399" s="411"/>
      <c r="E1399" s="620"/>
      <c r="F1399" s="410"/>
      <c r="G1399" s="421"/>
    </row>
    <row r="1400" spans="1:7" s="27" customFormat="1" ht="25.5" customHeight="1">
      <c r="A1400" s="407" t="s">
        <v>1278</v>
      </c>
      <c r="B1400" s="543" t="s">
        <v>1849</v>
      </c>
      <c r="C1400" s="411"/>
      <c r="D1400" s="409"/>
      <c r="E1400" s="620"/>
      <c r="F1400" s="410"/>
      <c r="G1400" s="421"/>
    </row>
    <row r="1401" spans="1:7" s="26" customFormat="1" ht="25.5" customHeight="1">
      <c r="A1401" s="453" t="s">
        <v>1201</v>
      </c>
      <c r="B1401" s="408" t="s">
        <v>1844</v>
      </c>
      <c r="C1401" s="411" t="s">
        <v>1059</v>
      </c>
      <c r="D1401" s="409">
        <v>1550</v>
      </c>
      <c r="E1401" s="620"/>
      <c r="F1401" s="410">
        <f t="shared" si="23"/>
        <v>0</v>
      </c>
      <c r="G1401" s="421"/>
    </row>
    <row r="1402" spans="1:7" s="27" customFormat="1" ht="25.5" customHeight="1">
      <c r="A1402" s="453" t="s">
        <v>1203</v>
      </c>
      <c r="B1402" s="408" t="s">
        <v>1845</v>
      </c>
      <c r="C1402" s="411" t="s">
        <v>1059</v>
      </c>
      <c r="D1402" s="409">
        <v>530</v>
      </c>
      <c r="E1402" s="620"/>
      <c r="F1402" s="410">
        <f t="shared" si="23"/>
        <v>0</v>
      </c>
      <c r="G1402" s="421"/>
    </row>
    <row r="1403" spans="1:7" s="27" customFormat="1" ht="25.5" customHeight="1">
      <c r="A1403" s="453" t="s">
        <v>1205</v>
      </c>
      <c r="B1403" s="408" t="s">
        <v>1846</v>
      </c>
      <c r="C1403" s="411" t="s">
        <v>1059</v>
      </c>
      <c r="D1403" s="409">
        <v>210</v>
      </c>
      <c r="E1403" s="620"/>
      <c r="F1403" s="410">
        <f t="shared" si="23"/>
        <v>0</v>
      </c>
      <c r="G1403" s="421"/>
    </row>
    <row r="1404" spans="1:7" s="27" customFormat="1" ht="12.75">
      <c r="A1404" s="453" t="s">
        <v>1850</v>
      </c>
      <c r="B1404" s="408" t="s">
        <v>1851</v>
      </c>
      <c r="C1404" s="411" t="s">
        <v>1059</v>
      </c>
      <c r="D1404" s="409">
        <v>180</v>
      </c>
      <c r="E1404" s="620"/>
      <c r="F1404" s="410">
        <f t="shared" si="23"/>
        <v>0</v>
      </c>
      <c r="G1404" s="421"/>
    </row>
    <row r="1405" spans="1:7" s="27" customFormat="1" ht="12.75">
      <c r="A1405" s="407"/>
      <c r="B1405" s="408"/>
      <c r="C1405" s="486"/>
      <c r="D1405" s="409"/>
      <c r="E1405" s="620"/>
      <c r="F1405" s="410"/>
      <c r="G1405" s="421"/>
    </row>
    <row r="1406" spans="1:7" s="27" customFormat="1" ht="25.5" customHeight="1">
      <c r="A1406" s="423" t="s">
        <v>1280</v>
      </c>
      <c r="B1406" s="527" t="s">
        <v>1852</v>
      </c>
      <c r="C1406" s="528"/>
      <c r="D1406" s="528"/>
      <c r="E1406" s="620"/>
      <c r="F1406" s="410"/>
      <c r="G1406" s="421"/>
    </row>
    <row r="1407" spans="1:7" s="27" customFormat="1" ht="25.5" customHeight="1">
      <c r="A1407" s="453" t="s">
        <v>1853</v>
      </c>
      <c r="B1407" s="447" t="s">
        <v>1854</v>
      </c>
      <c r="C1407" s="528" t="s">
        <v>1059</v>
      </c>
      <c r="D1407" s="474">
        <v>12</v>
      </c>
      <c r="E1407" s="620"/>
      <c r="F1407" s="410">
        <f t="shared" si="23"/>
        <v>0</v>
      </c>
      <c r="G1407" s="421"/>
    </row>
    <row r="1408" spans="1:7" s="27" customFormat="1" ht="25.5" customHeight="1">
      <c r="A1408" s="453" t="s">
        <v>1855</v>
      </c>
      <c r="B1408" s="447" t="s">
        <v>1856</v>
      </c>
      <c r="C1408" s="528" t="s">
        <v>1059</v>
      </c>
      <c r="D1408" s="474">
        <v>20</v>
      </c>
      <c r="E1408" s="620"/>
      <c r="F1408" s="410">
        <f t="shared" si="23"/>
        <v>0</v>
      </c>
      <c r="G1408" s="421"/>
    </row>
    <row r="1409" spans="1:7" s="27" customFormat="1" ht="25.5" customHeight="1">
      <c r="A1409" s="453" t="s">
        <v>1857</v>
      </c>
      <c r="B1409" s="447" t="s">
        <v>1858</v>
      </c>
      <c r="C1409" s="528" t="s">
        <v>1059</v>
      </c>
      <c r="D1409" s="474">
        <v>25</v>
      </c>
      <c r="E1409" s="620"/>
      <c r="F1409" s="410">
        <f t="shared" si="23"/>
        <v>0</v>
      </c>
      <c r="G1409" s="421"/>
    </row>
    <row r="1410" spans="1:7" s="27" customFormat="1" ht="12.75">
      <c r="A1410" s="407"/>
      <c r="B1410" s="408"/>
      <c r="C1410" s="486"/>
      <c r="D1410" s="409"/>
      <c r="E1410" s="620"/>
      <c r="F1410" s="410"/>
      <c r="G1410" s="421"/>
    </row>
    <row r="1411" spans="1:7" s="27" customFormat="1" ht="38.25">
      <c r="A1411" s="423" t="s">
        <v>1282</v>
      </c>
      <c r="B1411" s="527" t="s">
        <v>1859</v>
      </c>
      <c r="C1411" s="528"/>
      <c r="D1411" s="474"/>
      <c r="E1411" s="620"/>
      <c r="F1411" s="410"/>
      <c r="G1411" s="421"/>
    </row>
    <row r="1412" spans="1:7" s="27" customFormat="1" ht="25.5" customHeight="1">
      <c r="A1412" s="453" t="s">
        <v>1208</v>
      </c>
      <c r="B1412" s="527" t="s">
        <v>1860</v>
      </c>
      <c r="C1412" s="528" t="s">
        <v>830</v>
      </c>
      <c r="D1412" s="474">
        <v>8</v>
      </c>
      <c r="E1412" s="620"/>
      <c r="F1412" s="410">
        <f t="shared" si="23"/>
        <v>0</v>
      </c>
      <c r="G1412" s="421"/>
    </row>
    <row r="1413" spans="1:7" s="27" customFormat="1" ht="25.5" customHeight="1">
      <c r="A1413" s="453" t="s">
        <v>1210</v>
      </c>
      <c r="B1413" s="527" t="s">
        <v>1861</v>
      </c>
      <c r="C1413" s="528" t="s">
        <v>830</v>
      </c>
      <c r="D1413" s="474">
        <v>12</v>
      </c>
      <c r="E1413" s="620"/>
      <c r="F1413" s="410">
        <f t="shared" si="23"/>
        <v>0</v>
      </c>
      <c r="G1413" s="421"/>
    </row>
    <row r="1414" spans="1:7" s="26" customFormat="1" ht="25.5" customHeight="1">
      <c r="A1414" s="407"/>
      <c r="B1414" s="408"/>
      <c r="C1414" s="486"/>
      <c r="D1414" s="409"/>
      <c r="E1414" s="620"/>
      <c r="F1414" s="410"/>
      <c r="G1414" s="421"/>
    </row>
    <row r="1415" spans="1:7" s="27" customFormat="1" ht="76.5">
      <c r="A1415" s="407" t="s">
        <v>1874</v>
      </c>
      <c r="B1415" s="430" t="s">
        <v>1862</v>
      </c>
      <c r="C1415" s="411"/>
      <c r="D1415" s="411"/>
      <c r="E1415" s="620"/>
      <c r="F1415" s="410"/>
      <c r="G1415" s="421"/>
    </row>
    <row r="1416" spans="1:7" s="27" customFormat="1" ht="76.5">
      <c r="A1416" s="453" t="s">
        <v>1213</v>
      </c>
      <c r="B1416" s="430" t="s">
        <v>295</v>
      </c>
      <c r="C1416" s="411" t="s">
        <v>886</v>
      </c>
      <c r="D1416" s="409">
        <v>30</v>
      </c>
      <c r="E1416" s="620"/>
      <c r="F1416" s="410">
        <f t="shared" si="23"/>
        <v>0</v>
      </c>
      <c r="G1416" s="422"/>
    </row>
    <row r="1417" spans="1:7" s="27" customFormat="1" ht="25.5" customHeight="1">
      <c r="A1417" s="453" t="s">
        <v>1215</v>
      </c>
      <c r="B1417" s="430" t="s">
        <v>296</v>
      </c>
      <c r="C1417" s="411" t="s">
        <v>886</v>
      </c>
      <c r="D1417" s="409">
        <v>8</v>
      </c>
      <c r="E1417" s="620"/>
      <c r="F1417" s="410">
        <f t="shared" si="23"/>
        <v>0</v>
      </c>
      <c r="G1417" s="421"/>
    </row>
    <row r="1418" spans="1:7" s="27" customFormat="1" ht="25.5" customHeight="1">
      <c r="A1418" s="407"/>
      <c r="B1418" s="408"/>
      <c r="C1418" s="486"/>
      <c r="D1418" s="409"/>
      <c r="E1418" s="620"/>
      <c r="F1418" s="410"/>
      <c r="G1418" s="421"/>
    </row>
    <row r="1419" spans="1:7" s="27" customFormat="1" ht="15">
      <c r="A1419" s="417" t="s">
        <v>1877</v>
      </c>
      <c r="B1419" s="445" t="s">
        <v>1570</v>
      </c>
      <c r="C1419" s="494"/>
      <c r="D1419" s="477"/>
      <c r="E1419" s="628"/>
      <c r="F1419" s="477">
        <f>SUM(F1375:F1418)</f>
        <v>0</v>
      </c>
      <c r="G1419" s="420"/>
    </row>
    <row r="1420" spans="1:7" s="27" customFormat="1" ht="12.75">
      <c r="A1420" s="541"/>
      <c r="B1420" s="523"/>
      <c r="C1420" s="24"/>
      <c r="D1420" s="94"/>
      <c r="E1420" s="404"/>
      <c r="F1420" s="94"/>
      <c r="G1420" s="421"/>
    </row>
    <row r="1421" spans="1:7" s="27" customFormat="1" ht="15">
      <c r="A1421" s="425"/>
      <c r="B1421" s="445" t="s">
        <v>297</v>
      </c>
      <c r="C1421" s="24"/>
      <c r="D1421" s="94"/>
      <c r="E1421" s="586"/>
      <c r="F1421" s="94"/>
      <c r="G1421" s="421"/>
    </row>
    <row r="1422" spans="1:7" s="27" customFormat="1" ht="12.75">
      <c r="A1422" s="541"/>
      <c r="B1422" s="523"/>
      <c r="C1422" s="24"/>
      <c r="D1422" s="94"/>
      <c r="E1422" s="586"/>
      <c r="F1422" s="94"/>
      <c r="G1422" s="421"/>
    </row>
    <row r="1423" spans="1:7" s="27" customFormat="1" ht="38.25">
      <c r="A1423" s="544" t="s">
        <v>1269</v>
      </c>
      <c r="B1423" s="435" t="s">
        <v>298</v>
      </c>
      <c r="C1423" s="411"/>
      <c r="D1423" s="409"/>
      <c r="E1423" s="620"/>
      <c r="F1423" s="410">
        <f>F653</f>
        <v>0</v>
      </c>
      <c r="G1423" s="421"/>
    </row>
    <row r="1424" spans="1:7" s="27" customFormat="1" ht="12.75">
      <c r="A1424" s="509"/>
      <c r="B1424" s="408"/>
      <c r="C1424" s="411"/>
      <c r="D1424" s="409"/>
      <c r="E1424" s="620"/>
      <c r="F1424" s="410"/>
      <c r="G1424" s="421"/>
    </row>
    <row r="1425" spans="1:7" s="27" customFormat="1" ht="38.25">
      <c r="A1425" s="407" t="s">
        <v>1273</v>
      </c>
      <c r="B1425" s="435" t="s">
        <v>1134</v>
      </c>
      <c r="C1425" s="411"/>
      <c r="D1425" s="409"/>
      <c r="E1425" s="620"/>
      <c r="F1425" s="410">
        <f>F984</f>
        <v>0</v>
      </c>
      <c r="G1425" s="421"/>
    </row>
    <row r="1426" spans="1:7" s="27" customFormat="1" ht="12.75">
      <c r="A1426" s="407"/>
      <c r="B1426" s="408"/>
      <c r="C1426" s="411"/>
      <c r="D1426" s="409"/>
      <c r="E1426" s="620"/>
      <c r="F1426" s="410"/>
      <c r="G1426" s="421"/>
    </row>
    <row r="1427" spans="1:7" s="27" customFormat="1" ht="25.5">
      <c r="A1427" s="407" t="s">
        <v>1274</v>
      </c>
      <c r="B1427" s="408" t="s">
        <v>1142</v>
      </c>
      <c r="C1427" s="411"/>
      <c r="D1427" s="409"/>
      <c r="E1427" s="620"/>
      <c r="F1427" s="410">
        <f>F1013</f>
        <v>0</v>
      </c>
      <c r="G1427" s="421"/>
    </row>
    <row r="1428" spans="1:7" s="27" customFormat="1" ht="12.75">
      <c r="A1428" s="407"/>
      <c r="B1428" s="408"/>
      <c r="C1428" s="411"/>
      <c r="D1428" s="409"/>
      <c r="E1428" s="620"/>
      <c r="F1428" s="410"/>
      <c r="G1428" s="421"/>
    </row>
    <row r="1429" spans="1:7" s="27" customFormat="1" ht="12.75">
      <c r="A1429" s="407" t="s">
        <v>1275</v>
      </c>
      <c r="B1429" s="408" t="s">
        <v>1924</v>
      </c>
      <c r="C1429" s="411"/>
      <c r="D1429" s="409"/>
      <c r="E1429" s="620"/>
      <c r="F1429" s="410">
        <f>F1109</f>
        <v>0</v>
      </c>
      <c r="G1429" s="421"/>
    </row>
    <row r="1430" spans="1:7" s="27" customFormat="1" ht="12.75">
      <c r="A1430" s="407"/>
      <c r="B1430" s="408"/>
      <c r="C1430" s="411"/>
      <c r="D1430" s="409"/>
      <c r="E1430" s="620"/>
      <c r="F1430" s="410"/>
      <c r="G1430" s="421"/>
    </row>
    <row r="1431" spans="1:7" s="27" customFormat="1" ht="12.75">
      <c r="A1431" s="407" t="s">
        <v>1276</v>
      </c>
      <c r="B1431" s="408" t="s">
        <v>1872</v>
      </c>
      <c r="C1431" s="411"/>
      <c r="D1431" s="409"/>
      <c r="E1431" s="620"/>
      <c r="F1431" s="410">
        <f>F1160</f>
        <v>0</v>
      </c>
      <c r="G1431" s="421"/>
    </row>
    <row r="1432" spans="1:7" s="27" customFormat="1" ht="12.75">
      <c r="A1432" s="407"/>
      <c r="B1432" s="408"/>
      <c r="C1432" s="411"/>
      <c r="D1432" s="409"/>
      <c r="E1432" s="620"/>
      <c r="F1432" s="410"/>
      <c r="G1432" s="421"/>
    </row>
    <row r="1433" spans="1:7" s="27" customFormat="1" ht="12.75">
      <c r="A1433" s="407" t="s">
        <v>1277</v>
      </c>
      <c r="B1433" s="408" t="s">
        <v>1744</v>
      </c>
      <c r="C1433" s="411"/>
      <c r="D1433" s="409"/>
      <c r="E1433" s="620"/>
      <c r="F1433" s="410">
        <f>F1181</f>
        <v>0</v>
      </c>
      <c r="G1433" s="421"/>
    </row>
    <row r="1434" spans="1:7" s="27" customFormat="1" ht="12.75">
      <c r="A1434" s="407"/>
      <c r="B1434" s="408"/>
      <c r="C1434" s="411"/>
      <c r="D1434" s="409"/>
      <c r="E1434" s="620"/>
      <c r="F1434" s="410"/>
      <c r="G1434" s="421"/>
    </row>
    <row r="1435" spans="1:7" s="27" customFormat="1" ht="12.75">
      <c r="A1435" s="407" t="s">
        <v>1278</v>
      </c>
      <c r="B1435" s="408" t="s">
        <v>1746</v>
      </c>
      <c r="C1435" s="411"/>
      <c r="D1435" s="409"/>
      <c r="E1435" s="620"/>
      <c r="F1435" s="410">
        <f>F1199</f>
        <v>0</v>
      </c>
      <c r="G1435" s="421"/>
    </row>
    <row r="1436" spans="1:7" s="27" customFormat="1" ht="12.75">
      <c r="A1436" s="407"/>
      <c r="B1436" s="408"/>
      <c r="C1436" s="411"/>
      <c r="D1436" s="409"/>
      <c r="E1436" s="620"/>
      <c r="F1436" s="410"/>
      <c r="G1436" s="421"/>
    </row>
    <row r="1437" spans="1:7" s="27" customFormat="1" ht="12.75">
      <c r="A1437" s="407" t="s">
        <v>1280</v>
      </c>
      <c r="B1437" s="408" t="s">
        <v>1788</v>
      </c>
      <c r="C1437" s="411"/>
      <c r="D1437" s="409"/>
      <c r="E1437" s="620"/>
      <c r="F1437" s="410">
        <f>F1258</f>
        <v>0</v>
      </c>
      <c r="G1437" s="421"/>
    </row>
    <row r="1438" spans="1:7" s="27" customFormat="1" ht="12.75">
      <c r="A1438" s="407"/>
      <c r="B1438" s="408"/>
      <c r="C1438" s="411"/>
      <c r="D1438" s="409"/>
      <c r="E1438" s="620"/>
      <c r="F1438" s="410"/>
      <c r="G1438" s="421"/>
    </row>
    <row r="1439" spans="1:7" s="27" customFormat="1" ht="12.75">
      <c r="A1439" s="407" t="s">
        <v>1282</v>
      </c>
      <c r="B1439" s="408" t="s">
        <v>1571</v>
      </c>
      <c r="C1439" s="411"/>
      <c r="D1439" s="409"/>
      <c r="E1439" s="620"/>
      <c r="F1439" s="410">
        <f>F1280</f>
        <v>0</v>
      </c>
      <c r="G1439" s="421"/>
    </row>
    <row r="1440" spans="1:7" s="27" customFormat="1" ht="12.75">
      <c r="A1440" s="509"/>
      <c r="B1440" s="509"/>
      <c r="C1440" s="411"/>
      <c r="D1440" s="409"/>
      <c r="E1440" s="620"/>
      <c r="F1440" s="410"/>
      <c r="G1440" s="421"/>
    </row>
    <row r="1441" spans="1:7" s="27" customFormat="1" ht="12.75">
      <c r="A1441" s="407" t="s">
        <v>1874</v>
      </c>
      <c r="B1441" s="408" t="s">
        <v>1802</v>
      </c>
      <c r="C1441" s="411"/>
      <c r="D1441" s="409"/>
      <c r="E1441" s="620"/>
      <c r="F1441" s="410">
        <f>F1307</f>
        <v>0</v>
      </c>
      <c r="G1441" s="421"/>
    </row>
    <row r="1442" spans="1:7" s="27" customFormat="1" ht="12.75">
      <c r="A1442" s="509"/>
      <c r="B1442" s="509"/>
      <c r="C1442" s="411"/>
      <c r="D1442" s="409"/>
      <c r="E1442" s="620"/>
      <c r="F1442" s="410"/>
      <c r="G1442" s="421"/>
    </row>
    <row r="1443" spans="1:7" s="27" customFormat="1" ht="25.5">
      <c r="A1443" s="407" t="s">
        <v>1875</v>
      </c>
      <c r="B1443" s="408" t="s">
        <v>1808</v>
      </c>
      <c r="C1443" s="411"/>
      <c r="D1443" s="409"/>
      <c r="E1443" s="620"/>
      <c r="F1443" s="410">
        <f>F1321</f>
        <v>0</v>
      </c>
      <c r="G1443" s="421"/>
    </row>
    <row r="1444" spans="1:7" s="27" customFormat="1" ht="12.75">
      <c r="A1444" s="509"/>
      <c r="B1444" s="509"/>
      <c r="C1444" s="411"/>
      <c r="D1444" s="409"/>
      <c r="E1444" s="620"/>
      <c r="F1444" s="410"/>
      <c r="G1444" s="421"/>
    </row>
    <row r="1445" spans="1:7" s="27" customFormat="1" ht="12.75">
      <c r="A1445" s="407" t="s">
        <v>1876</v>
      </c>
      <c r="B1445" s="408" t="s">
        <v>1830</v>
      </c>
      <c r="C1445" s="411"/>
      <c r="D1445" s="409"/>
      <c r="E1445" s="620"/>
      <c r="F1445" s="410">
        <f>F1371</f>
        <v>0</v>
      </c>
      <c r="G1445" s="421"/>
    </row>
    <row r="1446" spans="1:7" s="27" customFormat="1" ht="12.75">
      <c r="A1446" s="407"/>
      <c r="B1446" s="408"/>
      <c r="C1446" s="411"/>
      <c r="D1446" s="409"/>
      <c r="E1446" s="620"/>
      <c r="F1446" s="410"/>
      <c r="G1446" s="421"/>
    </row>
    <row r="1447" spans="1:7" s="27" customFormat="1" ht="12.75">
      <c r="A1447" s="407" t="s">
        <v>1877</v>
      </c>
      <c r="B1447" s="408" t="s">
        <v>1570</v>
      </c>
      <c r="C1447" s="411"/>
      <c r="D1447" s="409"/>
      <c r="E1447" s="620"/>
      <c r="F1447" s="410">
        <f>F1419</f>
        <v>0</v>
      </c>
      <c r="G1447" s="421"/>
    </row>
    <row r="1448" spans="1:7" s="27" customFormat="1" ht="13.5" thickBot="1">
      <c r="A1448" s="538"/>
      <c r="B1448" s="538"/>
      <c r="C1448" s="501"/>
      <c r="D1448" s="502"/>
      <c r="E1448" s="633"/>
      <c r="F1448" s="545"/>
      <c r="G1448" s="421"/>
    </row>
    <row r="1449" spans="1:7" s="27" customFormat="1" ht="15.75" thickTop="1">
      <c r="A1449" s="417"/>
      <c r="B1449" s="445" t="s">
        <v>1572</v>
      </c>
      <c r="C1449" s="494"/>
      <c r="D1449" s="477"/>
      <c r="E1449" s="628"/>
      <c r="F1449" s="477">
        <f>SUM(F1423:F1448)</f>
        <v>0</v>
      </c>
      <c r="G1449" s="420"/>
    </row>
    <row r="1450" spans="1:7" s="27" customFormat="1" ht="12.75">
      <c r="A1450" s="619"/>
      <c r="B1450" s="622"/>
      <c r="C1450" s="624"/>
      <c r="D1450" s="620"/>
      <c r="E1450" s="620"/>
      <c r="F1450" s="621"/>
      <c r="G1450" s="421"/>
    </row>
    <row r="1451" spans="1:7" s="27" customFormat="1" ht="12.75">
      <c r="A1451" s="619"/>
      <c r="B1451" s="622"/>
      <c r="C1451" s="624"/>
      <c r="D1451" s="620"/>
      <c r="E1451" s="620"/>
      <c r="F1451" s="621"/>
      <c r="G1451" s="421"/>
    </row>
    <row r="1452" spans="1:7" s="27" customFormat="1" ht="12.75">
      <c r="A1452" s="619"/>
      <c r="B1452" s="622"/>
      <c r="C1452" s="624"/>
      <c r="D1452" s="620"/>
      <c r="E1452" s="620"/>
      <c r="F1452" s="621"/>
      <c r="G1452" s="421"/>
    </row>
    <row r="1453" spans="1:33" s="137" customFormat="1" ht="47.25">
      <c r="A1453" s="637"/>
      <c r="B1453" s="140" t="s">
        <v>541</v>
      </c>
      <c r="C1453" s="638"/>
      <c r="D1453" s="638"/>
      <c r="E1453" s="639"/>
      <c r="F1453" s="638"/>
      <c r="G1453" s="275" t="s">
        <v>542</v>
      </c>
      <c r="H1453" s="138"/>
      <c r="I1453" s="138"/>
      <c r="J1453" s="138"/>
      <c r="K1453" s="138"/>
      <c r="L1453" s="138"/>
      <c r="M1453" s="138"/>
      <c r="N1453" s="138"/>
      <c r="O1453" s="138"/>
      <c r="P1453" s="138"/>
      <c r="Q1453" s="138"/>
      <c r="R1453" s="138"/>
      <c r="S1453" s="138"/>
      <c r="T1453" s="138"/>
      <c r="U1453" s="138"/>
      <c r="V1453" s="138"/>
      <c r="W1453" s="138"/>
      <c r="X1453" s="138"/>
      <c r="Y1453" s="138"/>
      <c r="Z1453" s="138"/>
      <c r="AA1453" s="138"/>
      <c r="AB1453" s="138"/>
      <c r="AC1453" s="138"/>
      <c r="AD1453" s="138"/>
      <c r="AE1453" s="138"/>
      <c r="AF1453" s="138"/>
      <c r="AG1453" s="138"/>
    </row>
    <row r="1454" spans="1:33" s="137" customFormat="1" ht="38.25">
      <c r="A1454" s="637"/>
      <c r="B1454" s="140" t="s">
        <v>543</v>
      </c>
      <c r="C1454" s="638"/>
      <c r="D1454" s="638"/>
      <c r="E1454" s="639"/>
      <c r="F1454" s="638"/>
      <c r="G1454" s="275"/>
      <c r="H1454" s="138"/>
      <c r="I1454" s="138"/>
      <c r="J1454" s="138"/>
      <c r="K1454" s="138"/>
      <c r="L1454" s="138"/>
      <c r="M1454" s="138"/>
      <c r="N1454" s="138"/>
      <c r="O1454" s="138"/>
      <c r="P1454" s="138"/>
      <c r="Q1454" s="138"/>
      <c r="R1454" s="138"/>
      <c r="S1454" s="138"/>
      <c r="T1454" s="138"/>
      <c r="U1454" s="138"/>
      <c r="V1454" s="138"/>
      <c r="W1454" s="138"/>
      <c r="X1454" s="138"/>
      <c r="Y1454" s="138"/>
      <c r="Z1454" s="138"/>
      <c r="AA1454" s="138"/>
      <c r="AB1454" s="138"/>
      <c r="AC1454" s="138"/>
      <c r="AD1454" s="138"/>
      <c r="AE1454" s="138"/>
      <c r="AF1454" s="138"/>
      <c r="AG1454" s="138"/>
    </row>
    <row r="1455" spans="1:33" s="137" customFormat="1" ht="15">
      <c r="A1455" s="637"/>
      <c r="B1455" s="136" t="s">
        <v>544</v>
      </c>
      <c r="C1455" s="638"/>
      <c r="D1455" s="638"/>
      <c r="E1455" s="639"/>
      <c r="F1455" s="638"/>
      <c r="G1455" s="275"/>
      <c r="H1455" s="138"/>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138"/>
    </row>
    <row r="1456" spans="1:33" s="137" customFormat="1" ht="25.5">
      <c r="A1456" s="637"/>
      <c r="B1456" s="36" t="s">
        <v>545</v>
      </c>
      <c r="C1456" s="638"/>
      <c r="D1456" s="638"/>
      <c r="E1456" s="639"/>
      <c r="F1456" s="638"/>
      <c r="G1456" s="275"/>
      <c r="H1456" s="138"/>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138"/>
    </row>
    <row r="1457" spans="1:33" s="137" customFormat="1" ht="25.5">
      <c r="A1457" s="637"/>
      <c r="B1457" s="36" t="s">
        <v>546</v>
      </c>
      <c r="C1457" s="638"/>
      <c r="D1457" s="638"/>
      <c r="E1457" s="639"/>
      <c r="F1457" s="638"/>
      <c r="G1457" s="275"/>
      <c r="H1457" s="138"/>
      <c r="I1457" s="138"/>
      <c r="J1457" s="138"/>
      <c r="K1457" s="138"/>
      <c r="L1457" s="138"/>
      <c r="M1457" s="138"/>
      <c r="N1457" s="138"/>
      <c r="O1457" s="138"/>
      <c r="P1457" s="138"/>
      <c r="Q1457" s="138"/>
      <c r="R1457" s="138"/>
      <c r="S1457" s="138"/>
      <c r="T1457" s="138"/>
      <c r="U1457" s="138"/>
      <c r="V1457" s="138"/>
      <c r="W1457" s="138"/>
      <c r="X1457" s="138"/>
      <c r="Y1457" s="138"/>
      <c r="Z1457" s="138"/>
      <c r="AA1457" s="138"/>
      <c r="AB1457" s="138"/>
      <c r="AC1457" s="138"/>
      <c r="AD1457" s="138"/>
      <c r="AE1457" s="138"/>
      <c r="AF1457" s="138"/>
      <c r="AG1457" s="138"/>
    </row>
    <row r="1458" spans="1:33" s="134" customFormat="1" ht="76.5">
      <c r="A1458" s="640"/>
      <c r="B1458" s="36" t="s">
        <v>547</v>
      </c>
      <c r="C1458" s="641"/>
      <c r="D1458" s="641"/>
      <c r="E1458" s="642"/>
      <c r="F1458" s="641"/>
      <c r="G1458" s="403"/>
      <c r="H1458" s="135"/>
      <c r="I1458" s="135"/>
      <c r="J1458" s="135"/>
      <c r="K1458" s="135"/>
      <c r="L1458" s="135"/>
      <c r="M1458" s="135"/>
      <c r="N1458" s="135"/>
      <c r="O1458" s="135"/>
      <c r="P1458" s="135"/>
      <c r="Q1458" s="135"/>
      <c r="R1458" s="135"/>
      <c r="S1458" s="135"/>
      <c r="T1458" s="135"/>
      <c r="U1458" s="135"/>
      <c r="V1458" s="135"/>
      <c r="W1458" s="135"/>
      <c r="X1458" s="135"/>
      <c r="Y1458" s="135"/>
      <c r="Z1458" s="135"/>
      <c r="AA1458" s="135"/>
      <c r="AB1458" s="135"/>
      <c r="AC1458" s="135"/>
      <c r="AD1458" s="135"/>
      <c r="AE1458" s="135"/>
      <c r="AF1458" s="135"/>
      <c r="AG1458" s="135"/>
    </row>
    <row r="1459" spans="1:33" s="134" customFormat="1" ht="51">
      <c r="A1459" s="640"/>
      <c r="B1459" s="36" t="s">
        <v>548</v>
      </c>
      <c r="C1459" s="641"/>
      <c r="D1459" s="641"/>
      <c r="E1459" s="642"/>
      <c r="F1459" s="641"/>
      <c r="G1459" s="403"/>
      <c r="H1459" s="135"/>
      <c r="I1459" s="135"/>
      <c r="J1459" s="135"/>
      <c r="K1459" s="135"/>
      <c r="L1459" s="135"/>
      <c r="M1459" s="135"/>
      <c r="N1459" s="135"/>
      <c r="O1459" s="135"/>
      <c r="P1459" s="135"/>
      <c r="Q1459" s="135"/>
      <c r="R1459" s="135"/>
      <c r="S1459" s="135"/>
      <c r="T1459" s="135"/>
      <c r="U1459" s="135"/>
      <c r="V1459" s="135"/>
      <c r="W1459" s="135"/>
      <c r="X1459" s="135"/>
      <c r="Y1459" s="135"/>
      <c r="Z1459" s="135"/>
      <c r="AA1459" s="135"/>
      <c r="AB1459" s="135"/>
      <c r="AC1459" s="135"/>
      <c r="AD1459" s="135"/>
      <c r="AE1459" s="135"/>
      <c r="AF1459" s="135"/>
      <c r="AG1459" s="135"/>
    </row>
    <row r="1460" spans="1:33" s="134" customFormat="1" ht="51">
      <c r="A1460" s="640"/>
      <c r="B1460" s="36" t="s">
        <v>549</v>
      </c>
      <c r="C1460" s="641"/>
      <c r="D1460" s="641"/>
      <c r="E1460" s="642"/>
      <c r="F1460" s="641"/>
      <c r="G1460" s="403"/>
      <c r="H1460" s="135"/>
      <c r="I1460" s="135"/>
      <c r="J1460" s="135"/>
      <c r="K1460" s="135"/>
      <c r="L1460" s="135"/>
      <c r="M1460" s="135"/>
      <c r="N1460" s="135"/>
      <c r="O1460" s="135"/>
      <c r="P1460" s="135"/>
      <c r="Q1460" s="135"/>
      <c r="R1460" s="135"/>
      <c r="S1460" s="135"/>
      <c r="T1460" s="135"/>
      <c r="U1460" s="135"/>
      <c r="V1460" s="135"/>
      <c r="W1460" s="135"/>
      <c r="X1460" s="135"/>
      <c r="Y1460" s="135"/>
      <c r="Z1460" s="135"/>
      <c r="AA1460" s="135"/>
      <c r="AB1460" s="135"/>
      <c r="AC1460" s="135"/>
      <c r="AD1460" s="135"/>
      <c r="AE1460" s="135"/>
      <c r="AF1460" s="135"/>
      <c r="AG1460" s="135"/>
    </row>
    <row r="1461" spans="1:33" s="134" customFormat="1" ht="25.5">
      <c r="A1461" s="640"/>
      <c r="B1461" s="36" t="s">
        <v>550</v>
      </c>
      <c r="C1461" s="641"/>
      <c r="D1461" s="641"/>
      <c r="E1461" s="642"/>
      <c r="F1461" s="641"/>
      <c r="G1461" s="403"/>
      <c r="H1461" s="135"/>
      <c r="I1461" s="135"/>
      <c r="J1461" s="135"/>
      <c r="K1461" s="135"/>
      <c r="L1461" s="135"/>
      <c r="M1461" s="135"/>
      <c r="N1461" s="135"/>
      <c r="O1461" s="135"/>
      <c r="P1461" s="135"/>
      <c r="Q1461" s="135"/>
      <c r="R1461" s="135"/>
      <c r="S1461" s="135"/>
      <c r="T1461" s="135"/>
      <c r="U1461" s="135"/>
      <c r="V1461" s="135"/>
      <c r="W1461" s="135"/>
      <c r="X1461" s="135"/>
      <c r="Y1461" s="135"/>
      <c r="Z1461" s="135"/>
      <c r="AA1461" s="135"/>
      <c r="AB1461" s="135"/>
      <c r="AC1461" s="135"/>
      <c r="AD1461" s="135"/>
      <c r="AE1461" s="135"/>
      <c r="AF1461" s="135"/>
      <c r="AG1461" s="135"/>
    </row>
    <row r="1462" spans="1:33" s="134" customFormat="1" ht="51">
      <c r="A1462" s="640"/>
      <c r="B1462" s="36" t="s">
        <v>551</v>
      </c>
      <c r="C1462" s="641"/>
      <c r="D1462" s="641"/>
      <c r="E1462" s="642"/>
      <c r="F1462" s="641"/>
      <c r="G1462" s="403"/>
      <c r="H1462" s="135"/>
      <c r="I1462" s="135"/>
      <c r="J1462" s="135"/>
      <c r="K1462" s="135"/>
      <c r="L1462" s="135"/>
      <c r="M1462" s="135"/>
      <c r="N1462" s="135"/>
      <c r="O1462" s="135"/>
      <c r="P1462" s="135"/>
      <c r="Q1462" s="135"/>
      <c r="R1462" s="135"/>
      <c r="S1462" s="135"/>
      <c r="T1462" s="135"/>
      <c r="U1462" s="135"/>
      <c r="V1462" s="135"/>
      <c r="W1462" s="135"/>
      <c r="X1462" s="135"/>
      <c r="Y1462" s="135"/>
      <c r="Z1462" s="135"/>
      <c r="AA1462" s="135"/>
      <c r="AB1462" s="135"/>
      <c r="AC1462" s="135"/>
      <c r="AD1462" s="135"/>
      <c r="AE1462" s="135"/>
      <c r="AF1462" s="135"/>
      <c r="AG1462" s="135"/>
    </row>
    <row r="1463" spans="1:33" s="134" customFormat="1" ht="89.25">
      <c r="A1463" s="640"/>
      <c r="B1463" s="36" t="s">
        <v>552</v>
      </c>
      <c r="C1463" s="641"/>
      <c r="D1463" s="641"/>
      <c r="E1463" s="642"/>
      <c r="F1463" s="641"/>
      <c r="G1463" s="403"/>
      <c r="H1463" s="135"/>
      <c r="I1463" s="135"/>
      <c r="J1463" s="135"/>
      <c r="K1463" s="135"/>
      <c r="L1463" s="135"/>
      <c r="M1463" s="135"/>
      <c r="N1463" s="135"/>
      <c r="O1463" s="135"/>
      <c r="P1463" s="135"/>
      <c r="Q1463" s="135"/>
      <c r="R1463" s="135"/>
      <c r="S1463" s="135"/>
      <c r="T1463" s="135"/>
      <c r="U1463" s="135"/>
      <c r="V1463" s="135"/>
      <c r="W1463" s="135"/>
      <c r="X1463" s="135"/>
      <c r="Y1463" s="135"/>
      <c r="Z1463" s="135"/>
      <c r="AA1463" s="135"/>
      <c r="AB1463" s="135"/>
      <c r="AC1463" s="135"/>
      <c r="AD1463" s="135"/>
      <c r="AE1463" s="135"/>
      <c r="AF1463" s="135"/>
      <c r="AG1463" s="135"/>
    </row>
    <row r="1464" spans="1:33" s="134" customFormat="1" ht="89.25">
      <c r="A1464" s="640"/>
      <c r="B1464" s="36" t="s">
        <v>553</v>
      </c>
      <c r="C1464" s="641"/>
      <c r="D1464" s="641"/>
      <c r="E1464" s="642"/>
      <c r="F1464" s="641"/>
      <c r="G1464" s="403"/>
      <c r="H1464" s="135"/>
      <c r="I1464" s="135"/>
      <c r="J1464" s="135"/>
      <c r="K1464" s="135"/>
      <c r="L1464" s="135"/>
      <c r="M1464" s="135"/>
      <c r="N1464" s="135"/>
      <c r="O1464" s="135"/>
      <c r="P1464" s="135"/>
      <c r="Q1464" s="135"/>
      <c r="R1464" s="135"/>
      <c r="S1464" s="135"/>
      <c r="T1464" s="135"/>
      <c r="U1464" s="135"/>
      <c r="V1464" s="135"/>
      <c r="W1464" s="135"/>
      <c r="X1464" s="135"/>
      <c r="Y1464" s="135"/>
      <c r="Z1464" s="135"/>
      <c r="AA1464" s="135"/>
      <c r="AB1464" s="135"/>
      <c r="AC1464" s="135"/>
      <c r="AD1464" s="135"/>
      <c r="AE1464" s="135"/>
      <c r="AF1464" s="135"/>
      <c r="AG1464" s="135"/>
    </row>
    <row r="1465" spans="1:33" s="134" customFormat="1" ht="25.5">
      <c r="A1465" s="640"/>
      <c r="B1465" s="36" t="s">
        <v>554</v>
      </c>
      <c r="C1465" s="641"/>
      <c r="D1465" s="641"/>
      <c r="E1465" s="642"/>
      <c r="F1465" s="641"/>
      <c r="G1465" s="403"/>
      <c r="H1465" s="135"/>
      <c r="I1465" s="135"/>
      <c r="J1465" s="135"/>
      <c r="K1465" s="135"/>
      <c r="L1465" s="135"/>
      <c r="M1465" s="135"/>
      <c r="N1465" s="135"/>
      <c r="O1465" s="135"/>
      <c r="P1465" s="135"/>
      <c r="Q1465" s="135"/>
      <c r="R1465" s="135"/>
      <c r="S1465" s="135"/>
      <c r="T1465" s="135"/>
      <c r="U1465" s="135"/>
      <c r="V1465" s="135"/>
      <c r="W1465" s="135"/>
      <c r="X1465" s="135"/>
      <c r="Y1465" s="135"/>
      <c r="Z1465" s="135"/>
      <c r="AA1465" s="135"/>
      <c r="AB1465" s="135"/>
      <c r="AC1465" s="135"/>
      <c r="AD1465" s="135"/>
      <c r="AE1465" s="135"/>
      <c r="AF1465" s="135"/>
      <c r="AG1465" s="135"/>
    </row>
    <row r="1466" spans="1:33" s="134" customFormat="1" ht="63.75">
      <c r="A1466" s="640"/>
      <c r="B1466" s="36" t="s">
        <v>555</v>
      </c>
      <c r="C1466" s="641"/>
      <c r="D1466" s="641"/>
      <c r="E1466" s="642"/>
      <c r="F1466" s="641"/>
      <c r="G1466" s="403"/>
      <c r="H1466" s="135"/>
      <c r="I1466" s="135"/>
      <c r="J1466" s="135"/>
      <c r="K1466" s="135"/>
      <c r="L1466" s="135"/>
      <c r="M1466" s="135"/>
      <c r="N1466" s="135"/>
      <c r="O1466" s="135"/>
      <c r="P1466" s="135"/>
      <c r="Q1466" s="135"/>
      <c r="R1466" s="135"/>
      <c r="S1466" s="135"/>
      <c r="T1466" s="135"/>
      <c r="U1466" s="135"/>
      <c r="V1466" s="135"/>
      <c r="W1466" s="135"/>
      <c r="X1466" s="135"/>
      <c r="Y1466" s="135"/>
      <c r="Z1466" s="135"/>
      <c r="AA1466" s="135"/>
      <c r="AB1466" s="135"/>
      <c r="AC1466" s="135"/>
      <c r="AD1466" s="135"/>
      <c r="AE1466" s="135"/>
      <c r="AF1466" s="135"/>
      <c r="AG1466" s="135"/>
    </row>
    <row r="1467" spans="1:33" s="134" customFormat="1" ht="25.5">
      <c r="A1467" s="640"/>
      <c r="B1467" s="36" t="s">
        <v>556</v>
      </c>
      <c r="C1467" s="641"/>
      <c r="D1467" s="641"/>
      <c r="E1467" s="642"/>
      <c r="F1467" s="641"/>
      <c r="G1467" s="403"/>
      <c r="H1467" s="135"/>
      <c r="I1467" s="135"/>
      <c r="J1467" s="135"/>
      <c r="K1467" s="135"/>
      <c r="L1467" s="135"/>
      <c r="M1467" s="135"/>
      <c r="N1467" s="135"/>
      <c r="O1467" s="135"/>
      <c r="P1467" s="135"/>
      <c r="Q1467" s="135"/>
      <c r="R1467" s="135"/>
      <c r="S1467" s="135"/>
      <c r="T1467" s="135"/>
      <c r="U1467" s="135"/>
      <c r="V1467" s="135"/>
      <c r="W1467" s="135"/>
      <c r="X1467" s="135"/>
      <c r="Y1467" s="135"/>
      <c r="Z1467" s="135"/>
      <c r="AA1467" s="135"/>
      <c r="AB1467" s="135"/>
      <c r="AC1467" s="135"/>
      <c r="AD1467" s="135"/>
      <c r="AE1467" s="135"/>
      <c r="AF1467" s="135"/>
      <c r="AG1467" s="135"/>
    </row>
    <row r="1468" spans="1:33" s="134" customFormat="1" ht="38.25">
      <c r="A1468" s="640"/>
      <c r="B1468" s="36" t="s">
        <v>557</v>
      </c>
      <c r="C1468" s="641"/>
      <c r="D1468" s="641"/>
      <c r="E1468" s="642"/>
      <c r="F1468" s="641"/>
      <c r="G1468" s="403"/>
      <c r="H1468" s="135"/>
      <c r="I1468" s="135"/>
      <c r="J1468" s="135"/>
      <c r="K1468" s="135"/>
      <c r="L1468" s="135"/>
      <c r="M1468" s="135"/>
      <c r="N1468" s="135"/>
      <c r="O1468" s="135"/>
      <c r="P1468" s="135"/>
      <c r="Q1468" s="135"/>
      <c r="R1468" s="135"/>
      <c r="S1468" s="135"/>
      <c r="T1468" s="135"/>
      <c r="U1468" s="135"/>
      <c r="V1468" s="135"/>
      <c r="W1468" s="135"/>
      <c r="X1468" s="135"/>
      <c r="Y1468" s="135"/>
      <c r="Z1468" s="135"/>
      <c r="AA1468" s="135"/>
      <c r="AB1468" s="135"/>
      <c r="AC1468" s="135"/>
      <c r="AD1468" s="135"/>
      <c r="AE1468" s="135"/>
      <c r="AF1468" s="135"/>
      <c r="AG1468" s="135"/>
    </row>
    <row r="1469" spans="1:33" s="134" customFormat="1" ht="89.25">
      <c r="A1469" s="640"/>
      <c r="B1469" s="36" t="s">
        <v>558</v>
      </c>
      <c r="C1469" s="641"/>
      <c r="D1469" s="641"/>
      <c r="E1469" s="642"/>
      <c r="F1469" s="641"/>
      <c r="G1469" s="403"/>
      <c r="H1469" s="135"/>
      <c r="I1469" s="135"/>
      <c r="J1469" s="135"/>
      <c r="K1469" s="135"/>
      <c r="L1469" s="135"/>
      <c r="M1469" s="135"/>
      <c r="N1469" s="135"/>
      <c r="O1469" s="135"/>
      <c r="P1469" s="135"/>
      <c r="Q1469" s="135"/>
      <c r="R1469" s="135"/>
      <c r="S1469" s="135"/>
      <c r="T1469" s="135"/>
      <c r="U1469" s="135"/>
      <c r="V1469" s="135"/>
      <c r="W1469" s="135"/>
      <c r="X1469" s="135"/>
      <c r="Y1469" s="135"/>
      <c r="Z1469" s="135"/>
      <c r="AA1469" s="135"/>
      <c r="AB1469" s="135"/>
      <c r="AC1469" s="135"/>
      <c r="AD1469" s="135"/>
      <c r="AE1469" s="135"/>
      <c r="AF1469" s="135"/>
      <c r="AG1469" s="135"/>
    </row>
    <row r="1470" spans="1:33" s="134" customFormat="1" ht="89.25">
      <c r="A1470" s="640"/>
      <c r="B1470" s="36" t="s">
        <v>559</v>
      </c>
      <c r="C1470" s="641"/>
      <c r="D1470" s="641"/>
      <c r="E1470" s="642"/>
      <c r="F1470" s="641"/>
      <c r="G1470" s="403"/>
      <c r="H1470" s="135"/>
      <c r="I1470" s="135"/>
      <c r="J1470" s="135"/>
      <c r="K1470" s="135"/>
      <c r="L1470" s="135"/>
      <c r="M1470" s="135"/>
      <c r="N1470" s="135"/>
      <c r="O1470" s="135"/>
      <c r="P1470" s="135"/>
      <c r="Q1470" s="135"/>
      <c r="R1470" s="135"/>
      <c r="S1470" s="135"/>
      <c r="T1470" s="135"/>
      <c r="U1470" s="135"/>
      <c r="V1470" s="135"/>
      <c r="W1470" s="135"/>
      <c r="X1470" s="135"/>
      <c r="Y1470" s="135"/>
      <c r="Z1470" s="135"/>
      <c r="AA1470" s="135"/>
      <c r="AB1470" s="135"/>
      <c r="AC1470" s="135"/>
      <c r="AD1470" s="135"/>
      <c r="AE1470" s="135"/>
      <c r="AF1470" s="135"/>
      <c r="AG1470" s="135"/>
    </row>
    <row r="1471" spans="1:33" s="132" customFormat="1" ht="38.25">
      <c r="A1471" s="640"/>
      <c r="B1471" s="36" t="s">
        <v>560</v>
      </c>
      <c r="C1471" s="641"/>
      <c r="D1471" s="641"/>
      <c r="E1471" s="642"/>
      <c r="F1471" s="641"/>
      <c r="G1471" s="398"/>
      <c r="H1471" s="133"/>
      <c r="I1471" s="133"/>
      <c r="J1471" s="133"/>
      <c r="K1471" s="133"/>
      <c r="L1471" s="133"/>
      <c r="M1471" s="133"/>
      <c r="N1471" s="133"/>
      <c r="O1471" s="133"/>
      <c r="P1471" s="133"/>
      <c r="Q1471" s="133"/>
      <c r="R1471" s="133"/>
      <c r="S1471" s="133"/>
      <c r="T1471" s="133"/>
      <c r="U1471" s="133"/>
      <c r="V1471" s="133"/>
      <c r="W1471" s="133"/>
      <c r="X1471" s="133"/>
      <c r="Y1471" s="133"/>
      <c r="Z1471" s="133"/>
      <c r="AA1471" s="133"/>
      <c r="AB1471" s="133"/>
      <c r="AC1471" s="133"/>
      <c r="AD1471" s="133"/>
      <c r="AE1471" s="133"/>
      <c r="AF1471" s="133"/>
      <c r="AG1471" s="133"/>
    </row>
    <row r="1472" spans="1:33" s="134" customFormat="1" ht="38.25">
      <c r="A1472" s="640"/>
      <c r="B1472" s="36" t="s">
        <v>561</v>
      </c>
      <c r="C1472" s="641"/>
      <c r="D1472" s="641"/>
      <c r="E1472" s="642"/>
      <c r="F1472" s="641"/>
      <c r="G1472" s="403"/>
      <c r="H1472" s="135"/>
      <c r="I1472" s="135"/>
      <c r="J1472" s="135"/>
      <c r="K1472" s="135"/>
      <c r="L1472" s="135"/>
      <c r="M1472" s="135"/>
      <c r="N1472" s="135"/>
      <c r="O1472" s="135"/>
      <c r="P1472" s="135"/>
      <c r="Q1472" s="135"/>
      <c r="R1472" s="135"/>
      <c r="S1472" s="135"/>
      <c r="T1472" s="135"/>
      <c r="U1472" s="135"/>
      <c r="V1472" s="135"/>
      <c r="W1472" s="135"/>
      <c r="X1472" s="135"/>
      <c r="Y1472" s="135"/>
      <c r="Z1472" s="135"/>
      <c r="AA1472" s="135"/>
      <c r="AB1472" s="135"/>
      <c r="AC1472" s="135"/>
      <c r="AD1472" s="135"/>
      <c r="AE1472" s="135"/>
      <c r="AF1472" s="135"/>
      <c r="AG1472" s="135"/>
    </row>
    <row r="1473" spans="1:33" s="134" customFormat="1" ht="63.75">
      <c r="A1473" s="640"/>
      <c r="B1473" s="36" t="s">
        <v>562</v>
      </c>
      <c r="C1473" s="641"/>
      <c r="D1473" s="641"/>
      <c r="E1473" s="642"/>
      <c r="F1473" s="641"/>
      <c r="G1473" s="403"/>
      <c r="H1473" s="135"/>
      <c r="I1473" s="135"/>
      <c r="J1473" s="135"/>
      <c r="K1473" s="135"/>
      <c r="L1473" s="135"/>
      <c r="M1473" s="135"/>
      <c r="N1473" s="135"/>
      <c r="O1473" s="135"/>
      <c r="P1473" s="135"/>
      <c r="Q1473" s="135"/>
      <c r="R1473" s="135"/>
      <c r="S1473" s="135"/>
      <c r="T1473" s="135"/>
      <c r="U1473" s="135"/>
      <c r="V1473" s="135"/>
      <c r="W1473" s="135"/>
      <c r="X1473" s="135"/>
      <c r="Y1473" s="135"/>
      <c r="Z1473" s="135"/>
      <c r="AA1473" s="135"/>
      <c r="AB1473" s="135"/>
      <c r="AC1473" s="135"/>
      <c r="AD1473" s="135"/>
      <c r="AE1473" s="135"/>
      <c r="AF1473" s="135"/>
      <c r="AG1473" s="135"/>
    </row>
    <row r="1474" spans="1:33" s="134" customFormat="1" ht="25.5">
      <c r="A1474" s="640"/>
      <c r="B1474" s="36" t="s">
        <v>563</v>
      </c>
      <c r="C1474" s="641"/>
      <c r="D1474" s="641"/>
      <c r="E1474" s="642"/>
      <c r="F1474" s="641"/>
      <c r="G1474" s="403"/>
      <c r="H1474" s="135"/>
      <c r="I1474" s="135"/>
      <c r="J1474" s="135"/>
      <c r="K1474" s="135"/>
      <c r="L1474" s="135"/>
      <c r="M1474" s="135"/>
      <c r="N1474" s="135"/>
      <c r="O1474" s="135"/>
      <c r="P1474" s="135"/>
      <c r="Q1474" s="135"/>
      <c r="R1474" s="135"/>
      <c r="S1474" s="135"/>
      <c r="T1474" s="135"/>
      <c r="U1474" s="135"/>
      <c r="V1474" s="135"/>
      <c r="W1474" s="135"/>
      <c r="X1474" s="135"/>
      <c r="Y1474" s="135"/>
      <c r="Z1474" s="135"/>
      <c r="AA1474" s="135"/>
      <c r="AB1474" s="135"/>
      <c r="AC1474" s="135"/>
      <c r="AD1474" s="135"/>
      <c r="AE1474" s="135"/>
      <c r="AF1474" s="135"/>
      <c r="AG1474" s="135"/>
    </row>
    <row r="1475" spans="1:33" s="134" customFormat="1" ht="51">
      <c r="A1475" s="640"/>
      <c r="B1475" s="36" t="s">
        <v>564</v>
      </c>
      <c r="C1475" s="641"/>
      <c r="D1475" s="641"/>
      <c r="E1475" s="642"/>
      <c r="F1475" s="641"/>
      <c r="G1475" s="403"/>
      <c r="H1475" s="135"/>
      <c r="I1475" s="135"/>
      <c r="J1475" s="135"/>
      <c r="K1475" s="135"/>
      <c r="L1475" s="135"/>
      <c r="M1475" s="135"/>
      <c r="N1475" s="135"/>
      <c r="O1475" s="135"/>
      <c r="P1475" s="135"/>
      <c r="Q1475" s="135"/>
      <c r="R1475" s="135"/>
      <c r="S1475" s="135"/>
      <c r="T1475" s="135"/>
      <c r="U1475" s="135"/>
      <c r="V1475" s="135"/>
      <c r="W1475" s="135"/>
      <c r="X1475" s="135"/>
      <c r="Y1475" s="135"/>
      <c r="Z1475" s="135"/>
      <c r="AA1475" s="135"/>
      <c r="AB1475" s="135"/>
      <c r="AC1475" s="135"/>
      <c r="AD1475" s="135"/>
      <c r="AE1475" s="135"/>
      <c r="AF1475" s="135"/>
      <c r="AG1475" s="135"/>
    </row>
    <row r="1476" spans="1:33" s="134" customFormat="1" ht="63.75">
      <c r="A1476" s="640"/>
      <c r="B1476" s="36" t="s">
        <v>565</v>
      </c>
      <c r="C1476" s="641"/>
      <c r="D1476" s="641"/>
      <c r="E1476" s="642"/>
      <c r="F1476" s="641"/>
      <c r="G1476" s="403"/>
      <c r="H1476" s="135"/>
      <c r="I1476" s="135"/>
      <c r="J1476" s="135"/>
      <c r="K1476" s="135"/>
      <c r="L1476" s="135"/>
      <c r="M1476" s="135"/>
      <c r="N1476" s="135"/>
      <c r="O1476" s="135"/>
      <c r="P1476" s="135"/>
      <c r="Q1476" s="135"/>
      <c r="R1476" s="135"/>
      <c r="S1476" s="135"/>
      <c r="T1476" s="135"/>
      <c r="U1476" s="135"/>
      <c r="V1476" s="135"/>
      <c r="W1476" s="135"/>
      <c r="X1476" s="135"/>
      <c r="Y1476" s="135"/>
      <c r="Z1476" s="135"/>
      <c r="AA1476" s="135"/>
      <c r="AB1476" s="135"/>
      <c r="AC1476" s="135"/>
      <c r="AD1476" s="135"/>
      <c r="AE1476" s="135"/>
      <c r="AF1476" s="135"/>
      <c r="AG1476" s="135"/>
    </row>
    <row r="1477" spans="1:33" s="134" customFormat="1" ht="102">
      <c r="A1477" s="640"/>
      <c r="B1477" s="36" t="s">
        <v>566</v>
      </c>
      <c r="C1477" s="641"/>
      <c r="D1477" s="641"/>
      <c r="E1477" s="642"/>
      <c r="F1477" s="641"/>
      <c r="G1477" s="403"/>
      <c r="H1477" s="135"/>
      <c r="I1477" s="135"/>
      <c r="J1477" s="135"/>
      <c r="K1477" s="135"/>
      <c r="L1477" s="135"/>
      <c r="M1477" s="135"/>
      <c r="N1477" s="135"/>
      <c r="O1477" s="135"/>
      <c r="P1477" s="135"/>
      <c r="Q1477" s="135"/>
      <c r="R1477" s="135"/>
      <c r="S1477" s="135"/>
      <c r="T1477" s="135"/>
      <c r="U1477" s="135"/>
      <c r="V1477" s="135"/>
      <c r="W1477" s="135"/>
      <c r="X1477" s="135"/>
      <c r="Y1477" s="135"/>
      <c r="Z1477" s="135"/>
      <c r="AA1477" s="135"/>
      <c r="AB1477" s="135"/>
      <c r="AC1477" s="135"/>
      <c r="AD1477" s="135"/>
      <c r="AE1477" s="135"/>
      <c r="AF1477" s="135"/>
      <c r="AG1477" s="135"/>
    </row>
    <row r="1478" spans="1:33" s="134" customFormat="1" ht="38.25">
      <c r="A1478" s="640"/>
      <c r="B1478" s="36" t="s">
        <v>567</v>
      </c>
      <c r="C1478" s="641"/>
      <c r="D1478" s="641"/>
      <c r="E1478" s="642"/>
      <c r="F1478" s="641"/>
      <c r="G1478" s="403"/>
      <c r="H1478" s="135"/>
      <c r="I1478" s="135"/>
      <c r="J1478" s="135"/>
      <c r="K1478" s="135"/>
      <c r="L1478" s="135"/>
      <c r="M1478" s="135"/>
      <c r="N1478" s="135"/>
      <c r="O1478" s="135"/>
      <c r="P1478" s="135"/>
      <c r="Q1478" s="135"/>
      <c r="R1478" s="135"/>
      <c r="S1478" s="135"/>
      <c r="T1478" s="135"/>
      <c r="U1478" s="135"/>
      <c r="V1478" s="135"/>
      <c r="W1478" s="135"/>
      <c r="X1478" s="135"/>
      <c r="Y1478" s="135"/>
      <c r="Z1478" s="135"/>
      <c r="AA1478" s="135"/>
      <c r="AB1478" s="135"/>
      <c r="AC1478" s="135"/>
      <c r="AD1478" s="135"/>
      <c r="AE1478" s="135"/>
      <c r="AF1478" s="135"/>
      <c r="AG1478" s="135"/>
    </row>
    <row r="1479" spans="1:33" s="134" customFormat="1" ht="15">
      <c r="A1479" s="640"/>
      <c r="B1479" s="36"/>
      <c r="C1479" s="641"/>
      <c r="D1479" s="641"/>
      <c r="E1479" s="642"/>
      <c r="F1479" s="641"/>
      <c r="G1479" s="403"/>
      <c r="H1479" s="135"/>
      <c r="I1479" s="135"/>
      <c r="J1479" s="135"/>
      <c r="K1479" s="135"/>
      <c r="L1479" s="135"/>
      <c r="M1479" s="135"/>
      <c r="N1479" s="135"/>
      <c r="O1479" s="135"/>
      <c r="P1479" s="135"/>
      <c r="Q1479" s="135"/>
      <c r="R1479" s="135"/>
      <c r="S1479" s="135"/>
      <c r="T1479" s="135"/>
      <c r="U1479" s="135"/>
      <c r="V1479" s="135"/>
      <c r="W1479" s="135"/>
      <c r="X1479" s="135"/>
      <c r="Y1479" s="135"/>
      <c r="Z1479" s="135"/>
      <c r="AA1479" s="135"/>
      <c r="AB1479" s="135"/>
      <c r="AC1479" s="135"/>
      <c r="AD1479" s="135"/>
      <c r="AE1479" s="135"/>
      <c r="AF1479" s="135"/>
      <c r="AG1479" s="135"/>
    </row>
    <row r="1480" spans="1:33" s="137" customFormat="1" ht="51">
      <c r="A1480" s="643"/>
      <c r="B1480" s="36" t="s">
        <v>4</v>
      </c>
      <c r="C1480" s="640"/>
      <c r="D1480" s="640"/>
      <c r="E1480" s="644"/>
      <c r="F1480" s="640"/>
      <c r="G1480" s="159"/>
      <c r="H1480" s="138"/>
      <c r="I1480" s="138"/>
      <c r="J1480" s="138"/>
      <c r="K1480" s="138"/>
      <c r="L1480" s="138"/>
      <c r="M1480" s="138"/>
      <c r="N1480" s="138"/>
      <c r="O1480" s="138"/>
      <c r="P1480" s="138"/>
      <c r="Q1480" s="138"/>
      <c r="R1480" s="138"/>
      <c r="S1480" s="138"/>
      <c r="T1480" s="138"/>
      <c r="U1480" s="138"/>
      <c r="V1480" s="138"/>
      <c r="W1480" s="138"/>
      <c r="X1480" s="138"/>
      <c r="Y1480" s="138"/>
      <c r="Z1480" s="138"/>
      <c r="AA1480" s="138"/>
      <c r="AB1480" s="138"/>
      <c r="AC1480" s="138"/>
      <c r="AD1480" s="138"/>
      <c r="AE1480" s="138"/>
      <c r="AF1480" s="138"/>
      <c r="AG1480" s="138"/>
    </row>
    <row r="1481" spans="1:33" s="130" customFormat="1" ht="76.5">
      <c r="A1481" s="640"/>
      <c r="B1481" s="36" t="s">
        <v>568</v>
      </c>
      <c r="C1481" s="640"/>
      <c r="D1481" s="640"/>
      <c r="E1481" s="644"/>
      <c r="F1481" s="640"/>
      <c r="G1481" s="397"/>
      <c r="H1481" s="131"/>
      <c r="I1481" s="131"/>
      <c r="J1481" s="131"/>
      <c r="K1481" s="131"/>
      <c r="L1481" s="131"/>
      <c r="M1481" s="131"/>
      <c r="N1481" s="131"/>
      <c r="O1481" s="131"/>
      <c r="P1481" s="131"/>
      <c r="Q1481" s="131"/>
      <c r="R1481" s="131"/>
      <c r="S1481" s="131"/>
      <c r="T1481" s="131"/>
      <c r="U1481" s="131"/>
      <c r="V1481" s="131"/>
      <c r="W1481" s="131"/>
      <c r="X1481" s="131"/>
      <c r="Y1481" s="131"/>
      <c r="Z1481" s="131"/>
      <c r="AA1481" s="131"/>
      <c r="AB1481" s="131"/>
      <c r="AC1481" s="131"/>
      <c r="AD1481" s="131"/>
      <c r="AE1481" s="131"/>
      <c r="AF1481" s="131"/>
      <c r="AG1481" s="131"/>
    </row>
    <row r="1482" spans="1:33" s="130" customFormat="1" ht="114.75">
      <c r="A1482" s="640"/>
      <c r="B1482" s="36" t="s">
        <v>569</v>
      </c>
      <c r="C1482" s="640"/>
      <c r="D1482" s="640"/>
      <c r="E1482" s="644"/>
      <c r="F1482" s="640"/>
      <c r="G1482" s="397"/>
      <c r="H1482" s="131"/>
      <c r="I1482" s="131"/>
      <c r="J1482" s="131"/>
      <c r="K1482" s="131"/>
      <c r="L1482" s="131"/>
      <c r="M1482" s="131"/>
      <c r="N1482" s="131"/>
      <c r="O1482" s="131"/>
      <c r="P1482" s="131"/>
      <c r="Q1482" s="131"/>
      <c r="R1482" s="131"/>
      <c r="S1482" s="131"/>
      <c r="T1482" s="131"/>
      <c r="U1482" s="131"/>
      <c r="V1482" s="131"/>
      <c r="W1482" s="131"/>
      <c r="X1482" s="131"/>
      <c r="Y1482" s="131"/>
      <c r="Z1482" s="131"/>
      <c r="AA1482" s="131"/>
      <c r="AB1482" s="131"/>
      <c r="AC1482" s="131"/>
      <c r="AD1482" s="131"/>
      <c r="AE1482" s="131"/>
      <c r="AF1482" s="131"/>
      <c r="AG1482" s="131"/>
    </row>
    <row r="1483" spans="1:33" s="130" customFormat="1" ht="38.25">
      <c r="A1483" s="640"/>
      <c r="B1483" s="36" t="s">
        <v>570</v>
      </c>
      <c r="C1483" s="640"/>
      <c r="D1483" s="640"/>
      <c r="E1483" s="644"/>
      <c r="F1483" s="640"/>
      <c r="G1483" s="397"/>
      <c r="H1483" s="131"/>
      <c r="I1483" s="131"/>
      <c r="J1483" s="131"/>
      <c r="K1483" s="131"/>
      <c r="L1483" s="131"/>
      <c r="M1483" s="131"/>
      <c r="N1483" s="131"/>
      <c r="O1483" s="131"/>
      <c r="P1483" s="131"/>
      <c r="Q1483" s="131"/>
      <c r="R1483" s="131"/>
      <c r="S1483" s="131"/>
      <c r="T1483" s="131"/>
      <c r="U1483" s="131"/>
      <c r="V1483" s="131"/>
      <c r="W1483" s="131"/>
      <c r="X1483" s="131"/>
      <c r="Y1483" s="131"/>
      <c r="Z1483" s="131"/>
      <c r="AA1483" s="131"/>
      <c r="AB1483" s="131"/>
      <c r="AC1483" s="131"/>
      <c r="AD1483" s="131"/>
      <c r="AE1483" s="131"/>
      <c r="AF1483" s="131"/>
      <c r="AG1483" s="131"/>
    </row>
    <row r="1484" spans="1:33" s="137" customFormat="1" ht="63.75">
      <c r="A1484" s="643"/>
      <c r="B1484" s="36" t="s">
        <v>571</v>
      </c>
      <c r="C1484" s="640"/>
      <c r="D1484" s="640"/>
      <c r="E1484" s="644"/>
      <c r="F1484" s="640"/>
      <c r="G1484" s="159"/>
      <c r="H1484" s="138"/>
      <c r="I1484" s="138"/>
      <c r="J1484" s="138"/>
      <c r="K1484" s="138"/>
      <c r="L1484" s="138"/>
      <c r="M1484" s="138"/>
      <c r="N1484" s="138"/>
      <c r="O1484" s="138"/>
      <c r="P1484" s="138"/>
      <c r="Q1484" s="138"/>
      <c r="R1484" s="138"/>
      <c r="S1484" s="138"/>
      <c r="T1484" s="138"/>
      <c r="U1484" s="138"/>
      <c r="V1484" s="138"/>
      <c r="W1484" s="138"/>
      <c r="X1484" s="138"/>
      <c r="Y1484" s="138"/>
      <c r="Z1484" s="138"/>
      <c r="AA1484" s="138"/>
      <c r="AB1484" s="138"/>
      <c r="AC1484" s="138"/>
      <c r="AD1484" s="138"/>
      <c r="AE1484" s="138"/>
      <c r="AF1484" s="138"/>
      <c r="AG1484" s="138"/>
    </row>
    <row r="1485" spans="1:33" s="137" customFormat="1" ht="38.25">
      <c r="A1485" s="643"/>
      <c r="B1485" s="36" t="s">
        <v>572</v>
      </c>
      <c r="C1485" s="640"/>
      <c r="D1485" s="640"/>
      <c r="E1485" s="644"/>
      <c r="F1485" s="640"/>
      <c r="G1485" s="159"/>
      <c r="H1485" s="138"/>
      <c r="I1485" s="138"/>
      <c r="J1485" s="138"/>
      <c r="K1485" s="138"/>
      <c r="L1485" s="138"/>
      <c r="M1485" s="138"/>
      <c r="N1485" s="138"/>
      <c r="O1485" s="138"/>
      <c r="P1485" s="138"/>
      <c r="Q1485" s="138"/>
      <c r="R1485" s="138"/>
      <c r="S1485" s="138"/>
      <c r="T1485" s="138"/>
      <c r="U1485" s="138"/>
      <c r="V1485" s="138"/>
      <c r="W1485" s="138"/>
      <c r="X1485" s="138"/>
      <c r="Y1485" s="138"/>
      <c r="Z1485" s="138"/>
      <c r="AA1485" s="138"/>
      <c r="AB1485" s="138"/>
      <c r="AC1485" s="138"/>
      <c r="AD1485" s="138"/>
      <c r="AE1485" s="138"/>
      <c r="AF1485" s="138"/>
      <c r="AG1485" s="138"/>
    </row>
    <row r="1486" spans="1:33" s="137" customFormat="1" ht="38.25">
      <c r="A1486" s="643"/>
      <c r="B1486" s="36" t="s">
        <v>573</v>
      </c>
      <c r="C1486" s="640"/>
      <c r="D1486" s="640"/>
      <c r="E1486" s="644"/>
      <c r="F1486" s="640"/>
      <c r="G1486" s="159"/>
      <c r="H1486" s="138"/>
      <c r="I1486" s="138"/>
      <c r="J1486" s="138"/>
      <c r="K1486" s="138"/>
      <c r="L1486" s="138"/>
      <c r="M1486" s="138"/>
      <c r="N1486" s="138"/>
      <c r="O1486" s="138"/>
      <c r="P1486" s="138"/>
      <c r="Q1486" s="138"/>
      <c r="R1486" s="138"/>
      <c r="S1486" s="138"/>
      <c r="T1486" s="138"/>
      <c r="U1486" s="138"/>
      <c r="V1486" s="138"/>
      <c r="W1486" s="138"/>
      <c r="X1486" s="138"/>
      <c r="Y1486" s="138"/>
      <c r="Z1486" s="138"/>
      <c r="AA1486" s="138"/>
      <c r="AB1486" s="138"/>
      <c r="AC1486" s="138"/>
      <c r="AD1486" s="138"/>
      <c r="AE1486" s="138"/>
      <c r="AF1486" s="138"/>
      <c r="AG1486" s="138"/>
    </row>
    <row r="1487" spans="1:33" s="137" customFormat="1" ht="76.5">
      <c r="A1487" s="643"/>
      <c r="B1487" s="36" t="s">
        <v>574</v>
      </c>
      <c r="C1487" s="640"/>
      <c r="D1487" s="640"/>
      <c r="E1487" s="644"/>
      <c r="F1487" s="640"/>
      <c r="G1487" s="159"/>
      <c r="H1487" s="138"/>
      <c r="I1487" s="138"/>
      <c r="J1487" s="138"/>
      <c r="K1487" s="138"/>
      <c r="L1487" s="138"/>
      <c r="M1487" s="138"/>
      <c r="N1487" s="138"/>
      <c r="O1487" s="138"/>
      <c r="P1487" s="138"/>
      <c r="Q1487" s="138"/>
      <c r="R1487" s="138"/>
      <c r="S1487" s="138"/>
      <c r="T1487" s="138"/>
      <c r="U1487" s="138"/>
      <c r="V1487" s="138"/>
      <c r="W1487" s="138"/>
      <c r="X1487" s="138"/>
      <c r="Y1487" s="138"/>
      <c r="Z1487" s="138"/>
      <c r="AA1487" s="138"/>
      <c r="AB1487" s="138"/>
      <c r="AC1487" s="138"/>
      <c r="AD1487" s="138"/>
      <c r="AE1487" s="138"/>
      <c r="AF1487" s="138"/>
      <c r="AG1487" s="138"/>
    </row>
    <row r="1488" spans="1:33" s="137" customFormat="1" ht="89.25">
      <c r="A1488" s="643"/>
      <c r="B1488" s="36" t="s">
        <v>575</v>
      </c>
      <c r="C1488" s="640"/>
      <c r="D1488" s="640"/>
      <c r="E1488" s="644"/>
      <c r="F1488" s="640"/>
      <c r="G1488" s="159"/>
      <c r="H1488" s="138"/>
      <c r="I1488" s="138"/>
      <c r="J1488" s="138"/>
      <c r="K1488" s="138"/>
      <c r="L1488" s="138"/>
      <c r="M1488" s="138"/>
      <c r="N1488" s="138"/>
      <c r="O1488" s="138"/>
      <c r="P1488" s="138"/>
      <c r="Q1488" s="138"/>
      <c r="R1488" s="138"/>
      <c r="S1488" s="138"/>
      <c r="T1488" s="138"/>
      <c r="U1488" s="138"/>
      <c r="V1488" s="138"/>
      <c r="W1488" s="138"/>
      <c r="X1488" s="138"/>
      <c r="Y1488" s="138"/>
      <c r="Z1488" s="138"/>
      <c r="AA1488" s="138"/>
      <c r="AB1488" s="138"/>
      <c r="AC1488" s="138"/>
      <c r="AD1488" s="138"/>
      <c r="AE1488" s="138"/>
      <c r="AF1488" s="138"/>
      <c r="AG1488" s="138"/>
    </row>
    <row r="1489" spans="1:33" s="137" customFormat="1" ht="25.5">
      <c r="A1489" s="643"/>
      <c r="B1489" s="36" t="s">
        <v>576</v>
      </c>
      <c r="C1489" s="640"/>
      <c r="D1489" s="640"/>
      <c r="E1489" s="644"/>
      <c r="F1489" s="640"/>
      <c r="G1489" s="159"/>
      <c r="H1489" s="138"/>
      <c r="I1489" s="138"/>
      <c r="J1489" s="138"/>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row>
    <row r="1490" spans="1:33" s="137" customFormat="1" ht="51">
      <c r="A1490" s="643"/>
      <c r="B1490" s="36" t="s">
        <v>577</v>
      </c>
      <c r="C1490" s="640"/>
      <c r="D1490" s="640"/>
      <c r="E1490" s="644"/>
      <c r="F1490" s="640"/>
      <c r="G1490" s="159"/>
      <c r="H1490" s="138"/>
      <c r="I1490" s="138"/>
      <c r="J1490" s="138"/>
      <c r="K1490" s="138"/>
      <c r="L1490" s="138"/>
      <c r="M1490" s="138"/>
      <c r="N1490" s="138"/>
      <c r="O1490" s="138"/>
      <c r="P1490" s="138"/>
      <c r="Q1490" s="138"/>
      <c r="R1490" s="138"/>
      <c r="S1490" s="138"/>
      <c r="T1490" s="138"/>
      <c r="U1490" s="138"/>
      <c r="V1490" s="138"/>
      <c r="W1490" s="138"/>
      <c r="X1490" s="138"/>
      <c r="Y1490" s="138"/>
      <c r="Z1490" s="138"/>
      <c r="AA1490" s="138"/>
      <c r="AB1490" s="138"/>
      <c r="AC1490" s="138"/>
      <c r="AD1490" s="138"/>
      <c r="AE1490" s="138"/>
      <c r="AF1490" s="138"/>
      <c r="AG1490" s="138"/>
    </row>
    <row r="1491" spans="1:33" s="137" customFormat="1" ht="38.25">
      <c r="A1491" s="643"/>
      <c r="B1491" s="36" t="s">
        <v>578</v>
      </c>
      <c r="C1491" s="640"/>
      <c r="D1491" s="640"/>
      <c r="E1491" s="644"/>
      <c r="F1491" s="640"/>
      <c r="G1491" s="159"/>
      <c r="H1491" s="138"/>
      <c r="I1491" s="138"/>
      <c r="J1491" s="138"/>
      <c r="K1491" s="138"/>
      <c r="L1491" s="138"/>
      <c r="M1491" s="138"/>
      <c r="N1491" s="138"/>
      <c r="O1491" s="138"/>
      <c r="P1491" s="138"/>
      <c r="Q1491" s="138"/>
      <c r="R1491" s="138"/>
      <c r="S1491" s="138"/>
      <c r="T1491" s="138"/>
      <c r="U1491" s="138"/>
      <c r="V1491" s="138"/>
      <c r="W1491" s="138"/>
      <c r="X1491" s="138"/>
      <c r="Y1491" s="138"/>
      <c r="Z1491" s="138"/>
      <c r="AA1491" s="138"/>
      <c r="AB1491" s="138"/>
      <c r="AC1491" s="138"/>
      <c r="AD1491" s="138"/>
      <c r="AE1491" s="138"/>
      <c r="AF1491" s="138"/>
      <c r="AG1491" s="138"/>
    </row>
    <row r="1492" spans="1:33" s="137" customFormat="1" ht="114.75">
      <c r="A1492" s="643"/>
      <c r="B1492" s="36" t="s">
        <v>579</v>
      </c>
      <c r="C1492" s="640"/>
      <c r="D1492" s="640"/>
      <c r="E1492" s="644"/>
      <c r="F1492" s="640"/>
      <c r="G1492" s="159"/>
      <c r="H1492" s="138"/>
      <c r="I1492" s="138"/>
      <c r="J1492" s="138"/>
      <c r="K1492" s="138"/>
      <c r="L1492" s="138"/>
      <c r="M1492" s="138"/>
      <c r="N1492" s="138"/>
      <c r="O1492" s="138"/>
      <c r="P1492" s="138"/>
      <c r="Q1492" s="138"/>
      <c r="R1492" s="138"/>
      <c r="S1492" s="138"/>
      <c r="T1492" s="138"/>
      <c r="U1492" s="138"/>
      <c r="V1492" s="138"/>
      <c r="W1492" s="138"/>
      <c r="X1492" s="138"/>
      <c r="Y1492" s="138"/>
      <c r="Z1492" s="138"/>
      <c r="AA1492" s="138"/>
      <c r="AB1492" s="138"/>
      <c r="AC1492" s="138"/>
      <c r="AD1492" s="138"/>
      <c r="AE1492" s="138"/>
      <c r="AF1492" s="138"/>
      <c r="AG1492" s="138"/>
    </row>
    <row r="1493" spans="1:33" s="137" customFormat="1" ht="51">
      <c r="A1493" s="643"/>
      <c r="B1493" s="36" t="s">
        <v>580</v>
      </c>
      <c r="C1493" s="640"/>
      <c r="D1493" s="640"/>
      <c r="E1493" s="644"/>
      <c r="F1493" s="640"/>
      <c r="G1493" s="159"/>
      <c r="H1493" s="138"/>
      <c r="I1493" s="138"/>
      <c r="J1493" s="138"/>
      <c r="K1493" s="138"/>
      <c r="L1493" s="138"/>
      <c r="M1493" s="138"/>
      <c r="N1493" s="138"/>
      <c r="O1493" s="138"/>
      <c r="P1493" s="138"/>
      <c r="Q1493" s="138"/>
      <c r="R1493" s="138"/>
      <c r="S1493" s="138"/>
      <c r="T1493" s="138"/>
      <c r="U1493" s="138"/>
      <c r="V1493" s="138"/>
      <c r="W1493" s="138"/>
      <c r="X1493" s="138"/>
      <c r="Y1493" s="138"/>
      <c r="Z1493" s="138"/>
      <c r="AA1493" s="138"/>
      <c r="AB1493" s="138"/>
      <c r="AC1493" s="138"/>
      <c r="AD1493" s="138"/>
      <c r="AE1493" s="138"/>
      <c r="AF1493" s="138"/>
      <c r="AG1493" s="138"/>
    </row>
    <row r="1494" spans="1:33" s="137" customFormat="1" ht="63.75">
      <c r="A1494" s="643"/>
      <c r="B1494" s="36" t="s">
        <v>581</v>
      </c>
      <c r="C1494" s="640"/>
      <c r="D1494" s="640"/>
      <c r="E1494" s="644"/>
      <c r="F1494" s="640"/>
      <c r="G1494" s="159"/>
      <c r="H1494" s="138"/>
      <c r="I1494" s="138"/>
      <c r="J1494" s="138"/>
      <c r="K1494" s="138"/>
      <c r="L1494" s="138"/>
      <c r="M1494" s="138"/>
      <c r="N1494" s="138"/>
      <c r="O1494" s="138"/>
      <c r="P1494" s="138"/>
      <c r="Q1494" s="138"/>
      <c r="R1494" s="138"/>
      <c r="S1494" s="138"/>
      <c r="T1494" s="138"/>
      <c r="U1494" s="138"/>
      <c r="V1494" s="138"/>
      <c r="W1494" s="138"/>
      <c r="X1494" s="138"/>
      <c r="Y1494" s="138"/>
      <c r="Z1494" s="138"/>
      <c r="AA1494" s="138"/>
      <c r="AB1494" s="138"/>
      <c r="AC1494" s="138"/>
      <c r="AD1494" s="138"/>
      <c r="AE1494" s="138"/>
      <c r="AF1494" s="138"/>
      <c r="AG1494" s="138"/>
    </row>
    <row r="1495" spans="1:33" s="137" customFormat="1" ht="89.25">
      <c r="A1495" s="643"/>
      <c r="B1495" s="36" t="s">
        <v>582</v>
      </c>
      <c r="C1495" s="640"/>
      <c r="D1495" s="640"/>
      <c r="E1495" s="644"/>
      <c r="F1495" s="640"/>
      <c r="G1495" s="159"/>
      <c r="H1495" s="138"/>
      <c r="I1495" s="138"/>
      <c r="J1495" s="138"/>
      <c r="K1495" s="138"/>
      <c r="L1495" s="138"/>
      <c r="M1495" s="138"/>
      <c r="N1495" s="138"/>
      <c r="O1495" s="138"/>
      <c r="P1495" s="138"/>
      <c r="Q1495" s="138"/>
      <c r="R1495" s="138"/>
      <c r="S1495" s="138"/>
      <c r="T1495" s="138"/>
      <c r="U1495" s="138"/>
      <c r="V1495" s="138"/>
      <c r="W1495" s="138"/>
      <c r="X1495" s="138"/>
      <c r="Y1495" s="138"/>
      <c r="Z1495" s="138"/>
      <c r="AA1495" s="138"/>
      <c r="AB1495" s="138"/>
      <c r="AC1495" s="138"/>
      <c r="AD1495" s="138"/>
      <c r="AE1495" s="138"/>
      <c r="AF1495" s="138"/>
      <c r="AG1495" s="138"/>
    </row>
    <row r="1496" spans="1:33" s="137" customFormat="1" ht="51">
      <c r="A1496" s="643"/>
      <c r="B1496" s="36" t="s">
        <v>583</v>
      </c>
      <c r="C1496" s="640"/>
      <c r="D1496" s="640"/>
      <c r="E1496" s="644"/>
      <c r="F1496" s="640"/>
      <c r="G1496" s="159"/>
      <c r="H1496" s="138"/>
      <c r="I1496" s="138"/>
      <c r="J1496" s="138"/>
      <c r="K1496" s="138"/>
      <c r="L1496" s="138"/>
      <c r="M1496" s="138"/>
      <c r="N1496" s="138"/>
      <c r="O1496" s="138"/>
      <c r="P1496" s="138"/>
      <c r="Q1496" s="138"/>
      <c r="R1496" s="138"/>
      <c r="S1496" s="138"/>
      <c r="T1496" s="138"/>
      <c r="U1496" s="138"/>
      <c r="V1496" s="138"/>
      <c r="W1496" s="138"/>
      <c r="X1496" s="138"/>
      <c r="Y1496" s="138"/>
      <c r="Z1496" s="138"/>
      <c r="AA1496" s="138"/>
      <c r="AB1496" s="138"/>
      <c r="AC1496" s="138"/>
      <c r="AD1496" s="138"/>
      <c r="AE1496" s="138"/>
      <c r="AF1496" s="138"/>
      <c r="AG1496" s="138"/>
    </row>
    <row r="1497" spans="1:33" s="137" customFormat="1" ht="63.75">
      <c r="A1497" s="643"/>
      <c r="B1497" s="36" t="s">
        <v>584</v>
      </c>
      <c r="C1497" s="640"/>
      <c r="D1497" s="640"/>
      <c r="E1497" s="644"/>
      <c r="F1497" s="640"/>
      <c r="G1497" s="159"/>
      <c r="H1497" s="138"/>
      <c r="I1497" s="138"/>
      <c r="J1497" s="138"/>
      <c r="K1497" s="138"/>
      <c r="L1497" s="138"/>
      <c r="M1497" s="138"/>
      <c r="N1497" s="138"/>
      <c r="O1497" s="138"/>
      <c r="P1497" s="138"/>
      <c r="Q1497" s="138"/>
      <c r="R1497" s="138"/>
      <c r="S1497" s="138"/>
      <c r="T1497" s="138"/>
      <c r="U1497" s="138"/>
      <c r="V1497" s="138"/>
      <c r="W1497" s="138"/>
      <c r="X1497" s="138"/>
      <c r="Y1497" s="138"/>
      <c r="Z1497" s="138"/>
      <c r="AA1497" s="138"/>
      <c r="AB1497" s="138"/>
      <c r="AC1497" s="138"/>
      <c r="AD1497" s="138"/>
      <c r="AE1497" s="138"/>
      <c r="AF1497" s="138"/>
      <c r="AG1497" s="138"/>
    </row>
    <row r="1498" spans="1:33" s="137" customFormat="1" ht="25.5">
      <c r="A1498" s="643"/>
      <c r="B1498" s="36" t="s">
        <v>585</v>
      </c>
      <c r="C1498" s="640"/>
      <c r="D1498" s="640"/>
      <c r="E1498" s="644"/>
      <c r="F1498" s="640"/>
      <c r="G1498" s="159"/>
      <c r="H1498" s="138"/>
      <c r="I1498" s="138"/>
      <c r="J1498" s="138"/>
      <c r="K1498" s="138"/>
      <c r="L1498" s="138"/>
      <c r="M1498" s="138"/>
      <c r="N1498" s="138"/>
      <c r="O1498" s="138"/>
      <c r="P1498" s="138"/>
      <c r="Q1498" s="138"/>
      <c r="R1498" s="138"/>
      <c r="S1498" s="138"/>
      <c r="T1498" s="138"/>
      <c r="U1498" s="138"/>
      <c r="V1498" s="138"/>
      <c r="W1498" s="138"/>
      <c r="X1498" s="138"/>
      <c r="Y1498" s="138"/>
      <c r="Z1498" s="138"/>
      <c r="AA1498" s="138"/>
      <c r="AB1498" s="138"/>
      <c r="AC1498" s="138"/>
      <c r="AD1498" s="138"/>
      <c r="AE1498" s="138"/>
      <c r="AF1498" s="138"/>
      <c r="AG1498" s="138"/>
    </row>
    <row r="1499" spans="1:33" s="137" customFormat="1" ht="15">
      <c r="A1499" s="643"/>
      <c r="B1499" s="36"/>
      <c r="C1499" s="640"/>
      <c r="D1499" s="640"/>
      <c r="E1499" s="644"/>
      <c r="F1499" s="640"/>
      <c r="G1499" s="159"/>
      <c r="H1499" s="138"/>
      <c r="I1499" s="138"/>
      <c r="J1499" s="138"/>
      <c r="K1499" s="138"/>
      <c r="L1499" s="138"/>
      <c r="M1499" s="138"/>
      <c r="N1499" s="138"/>
      <c r="O1499" s="138"/>
      <c r="P1499" s="138"/>
      <c r="Q1499" s="138"/>
      <c r="R1499" s="138"/>
      <c r="S1499" s="138"/>
      <c r="T1499" s="138"/>
      <c r="U1499" s="138"/>
      <c r="V1499" s="138"/>
      <c r="W1499" s="138"/>
      <c r="X1499" s="138"/>
      <c r="Y1499" s="138"/>
      <c r="Z1499" s="138"/>
      <c r="AA1499" s="138"/>
      <c r="AB1499" s="138"/>
      <c r="AC1499" s="138"/>
      <c r="AD1499" s="138"/>
      <c r="AE1499" s="138"/>
      <c r="AF1499" s="138"/>
      <c r="AG1499" s="138"/>
    </row>
    <row r="1500" spans="1:33" s="137" customFormat="1" ht="38.25">
      <c r="A1500" s="643"/>
      <c r="B1500" s="36" t="s">
        <v>586</v>
      </c>
      <c r="C1500" s="640"/>
      <c r="D1500" s="640"/>
      <c r="E1500" s="644"/>
      <c r="F1500" s="640"/>
      <c r="G1500" s="159"/>
      <c r="H1500" s="138"/>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row>
    <row r="1501" spans="1:33" s="137" customFormat="1" ht="165.75">
      <c r="A1501" s="643"/>
      <c r="B1501" s="36" t="s">
        <v>587</v>
      </c>
      <c r="C1501" s="640"/>
      <c r="D1501" s="640"/>
      <c r="E1501" s="644"/>
      <c r="F1501" s="640"/>
      <c r="G1501" s="159"/>
      <c r="H1501" s="138"/>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138"/>
    </row>
    <row r="1502" spans="1:33" s="137" customFormat="1" ht="38.25">
      <c r="A1502" s="643"/>
      <c r="B1502" s="36" t="s">
        <v>588</v>
      </c>
      <c r="C1502" s="640"/>
      <c r="D1502" s="640"/>
      <c r="E1502" s="644"/>
      <c r="F1502" s="640"/>
      <c r="G1502" s="159"/>
      <c r="H1502" s="138"/>
      <c r="I1502" s="138"/>
      <c r="J1502" s="138"/>
      <c r="K1502" s="138"/>
      <c r="L1502" s="138"/>
      <c r="M1502" s="138"/>
      <c r="N1502" s="138"/>
      <c r="O1502" s="138"/>
      <c r="P1502" s="138"/>
      <c r="Q1502" s="138"/>
      <c r="R1502" s="138"/>
      <c r="S1502" s="138"/>
      <c r="T1502" s="138"/>
      <c r="U1502" s="138"/>
      <c r="V1502" s="138"/>
      <c r="W1502" s="138"/>
      <c r="X1502" s="138"/>
      <c r="Y1502" s="138"/>
      <c r="Z1502" s="138"/>
      <c r="AA1502" s="138"/>
      <c r="AB1502" s="138"/>
      <c r="AC1502" s="138"/>
      <c r="AD1502" s="138"/>
      <c r="AE1502" s="138"/>
      <c r="AF1502" s="138"/>
      <c r="AG1502" s="138"/>
    </row>
    <row r="1503" spans="1:33" s="137" customFormat="1" ht="38.25">
      <c r="A1503" s="643"/>
      <c r="B1503" s="36" t="s">
        <v>589</v>
      </c>
      <c r="C1503" s="640"/>
      <c r="D1503" s="640"/>
      <c r="E1503" s="644"/>
      <c r="F1503" s="640"/>
      <c r="G1503" s="159"/>
      <c r="H1503" s="138"/>
      <c r="I1503" s="138"/>
      <c r="J1503" s="138"/>
      <c r="K1503" s="138"/>
      <c r="L1503" s="138"/>
      <c r="M1503" s="138"/>
      <c r="N1503" s="138"/>
      <c r="O1503" s="138"/>
      <c r="P1503" s="138"/>
      <c r="Q1503" s="138"/>
      <c r="R1503" s="138"/>
      <c r="S1503" s="138"/>
      <c r="T1503" s="138"/>
      <c r="U1503" s="138"/>
      <c r="V1503" s="138"/>
      <c r="W1503" s="138"/>
      <c r="X1503" s="138"/>
      <c r="Y1503" s="138"/>
      <c r="Z1503" s="138"/>
      <c r="AA1503" s="138"/>
      <c r="AB1503" s="138"/>
      <c r="AC1503" s="138"/>
      <c r="AD1503" s="138"/>
      <c r="AE1503" s="138"/>
      <c r="AF1503" s="138"/>
      <c r="AG1503" s="138"/>
    </row>
    <row r="1504" spans="1:33" s="137" customFormat="1" ht="191.25">
      <c r="A1504" s="643"/>
      <c r="B1504" s="36" t="s">
        <v>590</v>
      </c>
      <c r="C1504" s="640"/>
      <c r="D1504" s="640"/>
      <c r="E1504" s="644"/>
      <c r="F1504" s="640"/>
      <c r="G1504" s="159"/>
      <c r="H1504" s="138"/>
      <c r="I1504" s="138"/>
      <c r="J1504" s="138"/>
      <c r="K1504" s="138"/>
      <c r="L1504" s="138"/>
      <c r="M1504" s="138"/>
      <c r="N1504" s="138"/>
      <c r="O1504" s="138"/>
      <c r="P1504" s="138"/>
      <c r="Q1504" s="138"/>
      <c r="R1504" s="138"/>
      <c r="S1504" s="138"/>
      <c r="T1504" s="138"/>
      <c r="U1504" s="138"/>
      <c r="V1504" s="138"/>
      <c r="W1504" s="138"/>
      <c r="X1504" s="138"/>
      <c r="Y1504" s="138"/>
      <c r="Z1504" s="138"/>
      <c r="AA1504" s="138"/>
      <c r="AB1504" s="138"/>
      <c r="AC1504" s="138"/>
      <c r="AD1504" s="138"/>
      <c r="AE1504" s="138"/>
      <c r="AF1504" s="138"/>
      <c r="AG1504" s="138"/>
    </row>
    <row r="1505" spans="1:33" s="137" customFormat="1" ht="191.25">
      <c r="A1505" s="643"/>
      <c r="B1505" s="36" t="s">
        <v>591</v>
      </c>
      <c r="C1505" s="640"/>
      <c r="D1505" s="640"/>
      <c r="E1505" s="644"/>
      <c r="F1505" s="640"/>
      <c r="G1505" s="159"/>
      <c r="H1505" s="138"/>
      <c r="I1505" s="138"/>
      <c r="J1505" s="138"/>
      <c r="K1505" s="138"/>
      <c r="L1505" s="138"/>
      <c r="M1505" s="138"/>
      <c r="N1505" s="138"/>
      <c r="O1505" s="138"/>
      <c r="P1505" s="138"/>
      <c r="Q1505" s="138"/>
      <c r="R1505" s="138"/>
      <c r="S1505" s="138"/>
      <c r="T1505" s="138"/>
      <c r="U1505" s="138"/>
      <c r="V1505" s="138"/>
      <c r="W1505" s="138"/>
      <c r="X1505" s="138"/>
      <c r="Y1505" s="138"/>
      <c r="Z1505" s="138"/>
      <c r="AA1505" s="138"/>
      <c r="AB1505" s="138"/>
      <c r="AC1505" s="138"/>
      <c r="AD1505" s="138"/>
      <c r="AE1505" s="138"/>
      <c r="AF1505" s="138"/>
      <c r="AG1505" s="138"/>
    </row>
    <row r="1506" spans="1:33" s="137" customFormat="1" ht="51">
      <c r="A1506" s="643"/>
      <c r="B1506" s="36" t="s">
        <v>592</v>
      </c>
      <c r="C1506" s="640"/>
      <c r="D1506" s="640"/>
      <c r="E1506" s="644"/>
      <c r="F1506" s="640"/>
      <c r="G1506" s="159"/>
      <c r="H1506" s="138"/>
      <c r="I1506" s="138"/>
      <c r="J1506" s="138"/>
      <c r="K1506" s="138"/>
      <c r="L1506" s="138"/>
      <c r="M1506" s="138"/>
      <c r="N1506" s="138"/>
      <c r="O1506" s="138"/>
      <c r="P1506" s="138"/>
      <c r="Q1506" s="138"/>
      <c r="R1506" s="138"/>
      <c r="S1506" s="138"/>
      <c r="T1506" s="138"/>
      <c r="U1506" s="138"/>
      <c r="V1506" s="138"/>
      <c r="W1506" s="138"/>
      <c r="X1506" s="138"/>
      <c r="Y1506" s="138"/>
      <c r="Z1506" s="138"/>
      <c r="AA1506" s="138"/>
      <c r="AB1506" s="138"/>
      <c r="AC1506" s="138"/>
      <c r="AD1506" s="138"/>
      <c r="AE1506" s="138"/>
      <c r="AF1506" s="138"/>
      <c r="AG1506" s="138"/>
    </row>
    <row r="1507" spans="1:33" s="137" customFormat="1" ht="38.25">
      <c r="A1507" s="643"/>
      <c r="B1507" s="36" t="s">
        <v>593</v>
      </c>
      <c r="C1507" s="640"/>
      <c r="D1507" s="640"/>
      <c r="E1507" s="644"/>
      <c r="F1507" s="640"/>
      <c r="G1507" s="159"/>
      <c r="H1507" s="138"/>
      <c r="I1507" s="138"/>
      <c r="J1507" s="138"/>
      <c r="K1507" s="138"/>
      <c r="L1507" s="138"/>
      <c r="M1507" s="138"/>
      <c r="N1507" s="138"/>
      <c r="O1507" s="138"/>
      <c r="P1507" s="138"/>
      <c r="Q1507" s="138"/>
      <c r="R1507" s="138"/>
      <c r="S1507" s="138"/>
      <c r="T1507" s="138"/>
      <c r="U1507" s="138"/>
      <c r="V1507" s="138"/>
      <c r="W1507" s="138"/>
      <c r="X1507" s="138"/>
      <c r="Y1507" s="138"/>
      <c r="Z1507" s="138"/>
      <c r="AA1507" s="138"/>
      <c r="AB1507" s="138"/>
      <c r="AC1507" s="138"/>
      <c r="AD1507" s="138"/>
      <c r="AE1507" s="138"/>
      <c r="AF1507" s="138"/>
      <c r="AG1507" s="138"/>
    </row>
    <row r="1508" spans="1:33" s="137" customFormat="1" ht="25.5">
      <c r="A1508" s="643"/>
      <c r="B1508" s="36" t="s">
        <v>594</v>
      </c>
      <c r="C1508" s="640"/>
      <c r="D1508" s="640"/>
      <c r="E1508" s="644"/>
      <c r="F1508" s="640"/>
      <c r="G1508" s="159"/>
      <c r="H1508" s="138"/>
      <c r="I1508" s="138"/>
      <c r="J1508" s="138"/>
      <c r="K1508" s="138"/>
      <c r="L1508" s="138"/>
      <c r="M1508" s="138"/>
      <c r="N1508" s="138"/>
      <c r="O1508" s="138"/>
      <c r="P1508" s="138"/>
      <c r="Q1508" s="138"/>
      <c r="R1508" s="138"/>
      <c r="S1508" s="138"/>
      <c r="T1508" s="138"/>
      <c r="U1508" s="138"/>
      <c r="V1508" s="138"/>
      <c r="W1508" s="138"/>
      <c r="X1508" s="138"/>
      <c r="Y1508" s="138"/>
      <c r="Z1508" s="138"/>
      <c r="AA1508" s="138"/>
      <c r="AB1508" s="138"/>
      <c r="AC1508" s="138"/>
      <c r="AD1508" s="138"/>
      <c r="AE1508" s="138"/>
      <c r="AF1508" s="138"/>
      <c r="AG1508" s="138"/>
    </row>
    <row r="1509" spans="1:33" s="137" customFormat="1" ht="38.25">
      <c r="A1509" s="643"/>
      <c r="B1509" s="36" t="s">
        <v>595</v>
      </c>
      <c r="C1509" s="640"/>
      <c r="D1509" s="640"/>
      <c r="E1509" s="644"/>
      <c r="F1509" s="640"/>
      <c r="G1509" s="159"/>
      <c r="H1509" s="138"/>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138"/>
    </row>
    <row r="1510" spans="1:33" s="137" customFormat="1" ht="51">
      <c r="A1510" s="643"/>
      <c r="B1510" s="36" t="s">
        <v>596</v>
      </c>
      <c r="C1510" s="640"/>
      <c r="D1510" s="640"/>
      <c r="E1510" s="644"/>
      <c r="F1510" s="640"/>
      <c r="G1510" s="159"/>
      <c r="H1510" s="138"/>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138"/>
    </row>
    <row r="1511" spans="1:33" s="137" customFormat="1" ht="15">
      <c r="A1511" s="643"/>
      <c r="B1511" s="36"/>
      <c r="C1511" s="640"/>
      <c r="D1511" s="640"/>
      <c r="E1511" s="644"/>
      <c r="F1511" s="640"/>
      <c r="G1511" s="159"/>
      <c r="H1511" s="138"/>
      <c r="I1511" s="138"/>
      <c r="J1511" s="138"/>
      <c r="K1511" s="138"/>
      <c r="L1511" s="138"/>
      <c r="M1511" s="138"/>
      <c r="N1511" s="138"/>
      <c r="O1511" s="138"/>
      <c r="P1511" s="138"/>
      <c r="Q1511" s="138"/>
      <c r="R1511" s="138"/>
      <c r="S1511" s="138"/>
      <c r="T1511" s="138"/>
      <c r="U1511" s="138"/>
      <c r="V1511" s="138"/>
      <c r="W1511" s="138"/>
      <c r="X1511" s="138"/>
      <c r="Y1511" s="138"/>
      <c r="Z1511" s="138"/>
      <c r="AA1511" s="138"/>
      <c r="AB1511" s="138"/>
      <c r="AC1511" s="138"/>
      <c r="AD1511" s="138"/>
      <c r="AE1511" s="138"/>
      <c r="AF1511" s="138"/>
      <c r="AG1511" s="138"/>
    </row>
    <row r="1512" spans="1:33" s="137" customFormat="1" ht="15">
      <c r="A1512" s="643"/>
      <c r="B1512" s="136" t="s">
        <v>597</v>
      </c>
      <c r="C1512" s="640"/>
      <c r="D1512" s="640"/>
      <c r="E1512" s="644"/>
      <c r="F1512" s="640"/>
      <c r="G1512" s="159"/>
      <c r="H1512" s="138"/>
      <c r="I1512" s="138"/>
      <c r="J1512" s="138"/>
      <c r="K1512" s="138"/>
      <c r="L1512" s="138"/>
      <c r="M1512" s="138"/>
      <c r="N1512" s="138"/>
      <c r="O1512" s="138"/>
      <c r="P1512" s="138"/>
      <c r="Q1512" s="138"/>
      <c r="R1512" s="138"/>
      <c r="S1512" s="138"/>
      <c r="T1512" s="138"/>
      <c r="U1512" s="138"/>
      <c r="V1512" s="138"/>
      <c r="W1512" s="138"/>
      <c r="X1512" s="138"/>
      <c r="Y1512" s="138"/>
      <c r="Z1512" s="138"/>
      <c r="AA1512" s="138"/>
      <c r="AB1512" s="138"/>
      <c r="AC1512" s="138"/>
      <c r="AD1512" s="138"/>
      <c r="AE1512" s="138"/>
      <c r="AF1512" s="138"/>
      <c r="AG1512" s="138"/>
    </row>
    <row r="1513" spans="1:33" s="137" customFormat="1" ht="89.25">
      <c r="A1513" s="643"/>
      <c r="B1513" s="36" t="s">
        <v>598</v>
      </c>
      <c r="C1513" s="640"/>
      <c r="D1513" s="640"/>
      <c r="E1513" s="644"/>
      <c r="F1513" s="640"/>
      <c r="G1513" s="159"/>
      <c r="H1513" s="138"/>
      <c r="I1513" s="138"/>
      <c r="J1513" s="138"/>
      <c r="K1513" s="138"/>
      <c r="L1513" s="138"/>
      <c r="M1513" s="138"/>
      <c r="N1513" s="138"/>
      <c r="O1513" s="138"/>
      <c r="P1513" s="138"/>
      <c r="Q1513" s="138"/>
      <c r="R1513" s="138"/>
      <c r="S1513" s="138"/>
      <c r="T1513" s="138"/>
      <c r="U1513" s="138"/>
      <c r="V1513" s="138"/>
      <c r="W1513" s="138"/>
      <c r="X1513" s="138"/>
      <c r="Y1513" s="138"/>
      <c r="Z1513" s="138"/>
      <c r="AA1513" s="138"/>
      <c r="AB1513" s="138"/>
      <c r="AC1513" s="138"/>
      <c r="AD1513" s="138"/>
      <c r="AE1513" s="138"/>
      <c r="AF1513" s="138"/>
      <c r="AG1513" s="138"/>
    </row>
    <row r="1514" spans="1:33" s="137" customFormat="1" ht="38.25">
      <c r="A1514" s="643"/>
      <c r="B1514" s="36" t="s">
        <v>599</v>
      </c>
      <c r="C1514" s="640"/>
      <c r="D1514" s="640"/>
      <c r="E1514" s="644"/>
      <c r="F1514" s="640"/>
      <c r="G1514" s="159"/>
      <c r="H1514" s="138"/>
      <c r="I1514" s="138"/>
      <c r="J1514" s="138"/>
      <c r="K1514" s="138"/>
      <c r="L1514" s="138"/>
      <c r="M1514" s="138"/>
      <c r="N1514" s="138"/>
      <c r="O1514" s="138"/>
      <c r="P1514" s="138"/>
      <c r="Q1514" s="138"/>
      <c r="R1514" s="138"/>
      <c r="S1514" s="138"/>
      <c r="T1514" s="138"/>
      <c r="U1514" s="138"/>
      <c r="V1514" s="138"/>
      <c r="W1514" s="138"/>
      <c r="X1514" s="138"/>
      <c r="Y1514" s="138"/>
      <c r="Z1514" s="138"/>
      <c r="AA1514" s="138"/>
      <c r="AB1514" s="138"/>
      <c r="AC1514" s="138"/>
      <c r="AD1514" s="138"/>
      <c r="AE1514" s="138"/>
      <c r="AF1514" s="138"/>
      <c r="AG1514" s="138"/>
    </row>
    <row r="1515" spans="1:33" s="137" customFormat="1" ht="25.5">
      <c r="A1515" s="643"/>
      <c r="B1515" s="36" t="s">
        <v>600</v>
      </c>
      <c r="C1515" s="640"/>
      <c r="D1515" s="640"/>
      <c r="E1515" s="644"/>
      <c r="F1515" s="640"/>
      <c r="G1515" s="159"/>
      <c r="H1515" s="138"/>
      <c r="I1515" s="138"/>
      <c r="J1515" s="138"/>
      <c r="K1515" s="138"/>
      <c r="L1515" s="138"/>
      <c r="M1515" s="138"/>
      <c r="N1515" s="138"/>
      <c r="O1515" s="138"/>
      <c r="P1515" s="138"/>
      <c r="Q1515" s="138"/>
      <c r="R1515" s="138"/>
      <c r="S1515" s="138"/>
      <c r="T1515" s="138"/>
      <c r="U1515" s="138"/>
      <c r="V1515" s="138"/>
      <c r="W1515" s="138"/>
      <c r="X1515" s="138"/>
      <c r="Y1515" s="138"/>
      <c r="Z1515" s="138"/>
      <c r="AA1515" s="138"/>
      <c r="AB1515" s="138"/>
      <c r="AC1515" s="138"/>
      <c r="AD1515" s="138"/>
      <c r="AE1515" s="138"/>
      <c r="AF1515" s="138"/>
      <c r="AG1515" s="138"/>
    </row>
    <row r="1516" spans="1:33" s="137" customFormat="1" ht="63.75">
      <c r="A1516" s="643"/>
      <c r="B1516" s="36" t="s">
        <v>601</v>
      </c>
      <c r="C1516" s="640"/>
      <c r="D1516" s="640"/>
      <c r="E1516" s="644"/>
      <c r="F1516" s="640"/>
      <c r="G1516" s="159"/>
      <c r="H1516" s="138"/>
      <c r="I1516" s="138"/>
      <c r="J1516" s="138"/>
      <c r="K1516" s="138"/>
      <c r="L1516" s="138"/>
      <c r="M1516" s="138"/>
      <c r="N1516" s="138"/>
      <c r="O1516" s="138"/>
      <c r="P1516" s="138"/>
      <c r="Q1516" s="138"/>
      <c r="R1516" s="138"/>
      <c r="S1516" s="138"/>
      <c r="T1516" s="138"/>
      <c r="U1516" s="138"/>
      <c r="V1516" s="138"/>
      <c r="W1516" s="138"/>
      <c r="X1516" s="138"/>
      <c r="Y1516" s="138"/>
      <c r="Z1516" s="138"/>
      <c r="AA1516" s="138"/>
      <c r="AB1516" s="138"/>
      <c r="AC1516" s="138"/>
      <c r="AD1516" s="138"/>
      <c r="AE1516" s="138"/>
      <c r="AF1516" s="138"/>
      <c r="AG1516" s="138"/>
    </row>
    <row r="1517" spans="1:33" s="137" customFormat="1" ht="15">
      <c r="A1517" s="643"/>
      <c r="B1517" s="36" t="s">
        <v>602</v>
      </c>
      <c r="C1517" s="640"/>
      <c r="D1517" s="640"/>
      <c r="E1517" s="644"/>
      <c r="F1517" s="640"/>
      <c r="G1517" s="159"/>
      <c r="H1517" s="138"/>
      <c r="I1517" s="138"/>
      <c r="J1517" s="138"/>
      <c r="K1517" s="138"/>
      <c r="L1517" s="138"/>
      <c r="M1517" s="138"/>
      <c r="N1517" s="138"/>
      <c r="O1517" s="138"/>
      <c r="P1517" s="138"/>
      <c r="Q1517" s="138"/>
      <c r="R1517" s="138"/>
      <c r="S1517" s="138"/>
      <c r="T1517" s="138"/>
      <c r="U1517" s="138"/>
      <c r="V1517" s="138"/>
      <c r="W1517" s="138"/>
      <c r="X1517" s="138"/>
      <c r="Y1517" s="138"/>
      <c r="Z1517" s="138"/>
      <c r="AA1517" s="138"/>
      <c r="AB1517" s="138"/>
      <c r="AC1517" s="138"/>
      <c r="AD1517" s="138"/>
      <c r="AE1517" s="138"/>
      <c r="AF1517" s="138"/>
      <c r="AG1517" s="138"/>
    </row>
    <row r="1518" spans="1:33" s="137" customFormat="1" ht="15">
      <c r="A1518" s="643"/>
      <c r="B1518" s="36" t="s">
        <v>603</v>
      </c>
      <c r="C1518" s="640"/>
      <c r="D1518" s="640"/>
      <c r="E1518" s="644"/>
      <c r="F1518" s="640"/>
      <c r="G1518" s="159"/>
      <c r="H1518" s="138"/>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138"/>
    </row>
    <row r="1519" spans="1:33" s="137" customFormat="1" ht="15">
      <c r="A1519" s="643"/>
      <c r="B1519" s="136" t="s">
        <v>604</v>
      </c>
      <c r="C1519" s="640"/>
      <c r="D1519" s="640"/>
      <c r="E1519" s="644"/>
      <c r="F1519" s="640"/>
      <c r="G1519" s="159"/>
      <c r="H1519" s="138"/>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138"/>
    </row>
    <row r="1520" spans="1:33" s="137" customFormat="1" ht="127.5">
      <c r="A1520" s="643"/>
      <c r="B1520" s="36" t="s">
        <v>605</v>
      </c>
      <c r="C1520" s="640"/>
      <c r="D1520" s="640"/>
      <c r="E1520" s="644"/>
      <c r="F1520" s="640"/>
      <c r="G1520" s="159"/>
      <c r="H1520" s="138"/>
      <c r="I1520" s="138"/>
      <c r="J1520" s="138"/>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row>
    <row r="1521" spans="1:33" s="137" customFormat="1" ht="94.5" customHeight="1">
      <c r="A1521" s="643"/>
      <c r="B1521" s="36" t="s">
        <v>606</v>
      </c>
      <c r="C1521" s="640"/>
      <c r="D1521" s="640"/>
      <c r="E1521" s="644"/>
      <c r="F1521" s="640"/>
      <c r="G1521" s="159"/>
      <c r="H1521" s="138"/>
      <c r="I1521" s="138"/>
      <c r="J1521" s="138"/>
      <c r="K1521" s="138"/>
      <c r="L1521" s="138"/>
      <c r="M1521" s="138"/>
      <c r="N1521" s="138"/>
      <c r="O1521" s="138"/>
      <c r="P1521" s="138"/>
      <c r="Q1521" s="138"/>
      <c r="R1521" s="138"/>
      <c r="S1521" s="138"/>
      <c r="T1521" s="138"/>
      <c r="U1521" s="138"/>
      <c r="V1521" s="138"/>
      <c r="W1521" s="138"/>
      <c r="X1521" s="138"/>
      <c r="Y1521" s="138"/>
      <c r="Z1521" s="138"/>
      <c r="AA1521" s="138"/>
      <c r="AB1521" s="138"/>
      <c r="AC1521" s="138"/>
      <c r="AD1521" s="138"/>
      <c r="AE1521" s="138"/>
      <c r="AF1521" s="138"/>
      <c r="AG1521" s="138"/>
    </row>
    <row r="1522" spans="1:33" s="137" customFormat="1" ht="216.75">
      <c r="A1522" s="643"/>
      <c r="B1522" s="36" t="s">
        <v>607</v>
      </c>
      <c r="C1522" s="640"/>
      <c r="D1522" s="640"/>
      <c r="E1522" s="644"/>
      <c r="F1522" s="640"/>
      <c r="G1522" s="159"/>
      <c r="H1522" s="138"/>
      <c r="I1522" s="138"/>
      <c r="J1522" s="138"/>
      <c r="K1522" s="138"/>
      <c r="L1522" s="138"/>
      <c r="M1522" s="138"/>
      <c r="N1522" s="138"/>
      <c r="O1522" s="138"/>
      <c r="P1522" s="138"/>
      <c r="Q1522" s="138"/>
      <c r="R1522" s="138"/>
      <c r="S1522" s="138"/>
      <c r="T1522" s="138"/>
      <c r="U1522" s="138"/>
      <c r="V1522" s="138"/>
      <c r="W1522" s="138"/>
      <c r="X1522" s="138"/>
      <c r="Y1522" s="138"/>
      <c r="Z1522" s="138"/>
      <c r="AA1522" s="138"/>
      <c r="AB1522" s="138"/>
      <c r="AC1522" s="138"/>
      <c r="AD1522" s="138"/>
      <c r="AE1522" s="138"/>
      <c r="AF1522" s="138"/>
      <c r="AG1522" s="138"/>
    </row>
    <row r="1523" spans="1:33" s="137" customFormat="1" ht="114.75">
      <c r="A1523" s="643"/>
      <c r="B1523" s="36" t="s">
        <v>608</v>
      </c>
      <c r="C1523" s="640"/>
      <c r="D1523" s="640"/>
      <c r="E1523" s="644"/>
      <c r="F1523" s="640"/>
      <c r="G1523" s="159"/>
      <c r="H1523" s="138"/>
      <c r="I1523" s="138"/>
      <c r="J1523" s="138"/>
      <c r="K1523" s="138"/>
      <c r="L1523" s="138"/>
      <c r="M1523" s="138"/>
      <c r="N1523" s="138"/>
      <c r="O1523" s="138"/>
      <c r="P1523" s="138"/>
      <c r="Q1523" s="138"/>
      <c r="R1523" s="138"/>
      <c r="S1523" s="138"/>
      <c r="T1523" s="138"/>
      <c r="U1523" s="138"/>
      <c r="V1523" s="138"/>
      <c r="W1523" s="138"/>
      <c r="X1523" s="138"/>
      <c r="Y1523" s="138"/>
      <c r="Z1523" s="138"/>
      <c r="AA1523" s="138"/>
      <c r="AB1523" s="138"/>
      <c r="AC1523" s="138"/>
      <c r="AD1523" s="138"/>
      <c r="AE1523" s="138"/>
      <c r="AF1523" s="138"/>
      <c r="AG1523" s="138"/>
    </row>
    <row r="1524" spans="1:33" s="137" customFormat="1" ht="76.5">
      <c r="A1524" s="643"/>
      <c r="B1524" s="36" t="s">
        <v>609</v>
      </c>
      <c r="C1524" s="640"/>
      <c r="D1524" s="640"/>
      <c r="E1524" s="644"/>
      <c r="F1524" s="640"/>
      <c r="G1524" s="159"/>
      <c r="H1524" s="138"/>
      <c r="I1524" s="138"/>
      <c r="J1524" s="138"/>
      <c r="K1524" s="138"/>
      <c r="L1524" s="138"/>
      <c r="M1524" s="138"/>
      <c r="N1524" s="138"/>
      <c r="O1524" s="138"/>
      <c r="P1524" s="138"/>
      <c r="Q1524" s="138"/>
      <c r="R1524" s="138"/>
      <c r="S1524" s="138"/>
      <c r="T1524" s="138"/>
      <c r="U1524" s="138"/>
      <c r="V1524" s="138"/>
      <c r="W1524" s="138"/>
      <c r="X1524" s="138"/>
      <c r="Y1524" s="138"/>
      <c r="Z1524" s="138"/>
      <c r="AA1524" s="138"/>
      <c r="AB1524" s="138"/>
      <c r="AC1524" s="138"/>
      <c r="AD1524" s="138"/>
      <c r="AE1524" s="138"/>
      <c r="AF1524" s="138"/>
      <c r="AG1524" s="138"/>
    </row>
    <row r="1525" spans="1:33" s="137" customFormat="1" ht="102">
      <c r="A1525" s="643"/>
      <c r="B1525" s="36" t="s">
        <v>610</v>
      </c>
      <c r="C1525" s="640"/>
      <c r="D1525" s="640"/>
      <c r="E1525" s="644"/>
      <c r="F1525" s="640"/>
      <c r="G1525" s="159"/>
      <c r="H1525" s="138"/>
      <c r="I1525" s="138"/>
      <c r="J1525" s="138"/>
      <c r="K1525" s="138"/>
      <c r="L1525" s="138"/>
      <c r="M1525" s="138"/>
      <c r="N1525" s="138"/>
      <c r="O1525" s="138"/>
      <c r="P1525" s="138"/>
      <c r="Q1525" s="138"/>
      <c r="R1525" s="138"/>
      <c r="S1525" s="138"/>
      <c r="T1525" s="138"/>
      <c r="U1525" s="138"/>
      <c r="V1525" s="138"/>
      <c r="W1525" s="138"/>
      <c r="X1525" s="138"/>
      <c r="Y1525" s="138"/>
      <c r="Z1525" s="138"/>
      <c r="AA1525" s="138"/>
      <c r="AB1525" s="138"/>
      <c r="AC1525" s="138"/>
      <c r="AD1525" s="138"/>
      <c r="AE1525" s="138"/>
      <c r="AF1525" s="138"/>
      <c r="AG1525" s="138"/>
    </row>
    <row r="1526" spans="1:33" s="137" customFormat="1" ht="114.75">
      <c r="A1526" s="643"/>
      <c r="B1526" s="36" t="s">
        <v>611</v>
      </c>
      <c r="C1526" s="640"/>
      <c r="D1526" s="640"/>
      <c r="E1526" s="644"/>
      <c r="F1526" s="640"/>
      <c r="G1526" s="159"/>
      <c r="H1526" s="138"/>
      <c r="I1526" s="138"/>
      <c r="J1526" s="138"/>
      <c r="K1526" s="138"/>
      <c r="L1526" s="138"/>
      <c r="M1526" s="138"/>
      <c r="N1526" s="138"/>
      <c r="O1526" s="138"/>
      <c r="P1526" s="138"/>
      <c r="Q1526" s="138"/>
      <c r="R1526" s="138"/>
      <c r="S1526" s="138"/>
      <c r="T1526" s="138"/>
      <c r="U1526" s="138"/>
      <c r="V1526" s="138"/>
      <c r="W1526" s="138"/>
      <c r="X1526" s="138"/>
      <c r="Y1526" s="138"/>
      <c r="Z1526" s="138"/>
      <c r="AA1526" s="138"/>
      <c r="AB1526" s="138"/>
      <c r="AC1526" s="138"/>
      <c r="AD1526" s="138"/>
      <c r="AE1526" s="138"/>
      <c r="AF1526" s="138"/>
      <c r="AG1526" s="138"/>
    </row>
    <row r="1527" spans="1:33" s="137" customFormat="1" ht="15">
      <c r="A1527" s="643"/>
      <c r="B1527" s="136" t="s">
        <v>612</v>
      </c>
      <c r="C1527" s="640"/>
      <c r="D1527" s="640"/>
      <c r="E1527" s="644"/>
      <c r="F1527" s="640"/>
      <c r="G1527" s="159"/>
      <c r="H1527" s="138"/>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138"/>
    </row>
    <row r="1528" spans="1:33" s="137" customFormat="1" ht="63.75">
      <c r="A1528" s="643"/>
      <c r="B1528" s="36" t="s">
        <v>919</v>
      </c>
      <c r="C1528" s="640"/>
      <c r="D1528" s="640"/>
      <c r="E1528" s="644"/>
      <c r="F1528" s="640"/>
      <c r="G1528" s="159"/>
      <c r="H1528" s="138"/>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138"/>
    </row>
    <row r="1529" spans="1:33" s="137" customFormat="1" ht="178.5">
      <c r="A1529" s="643"/>
      <c r="B1529" s="36" t="s">
        <v>920</v>
      </c>
      <c r="C1529" s="640"/>
      <c r="D1529" s="640"/>
      <c r="E1529" s="644"/>
      <c r="F1529" s="640"/>
      <c r="G1529" s="159"/>
      <c r="H1529" s="138"/>
      <c r="I1529" s="138"/>
      <c r="J1529" s="138"/>
      <c r="K1529" s="138"/>
      <c r="L1529" s="138"/>
      <c r="M1529" s="138"/>
      <c r="N1529" s="138"/>
      <c r="O1529" s="138"/>
      <c r="P1529" s="138"/>
      <c r="Q1529" s="138"/>
      <c r="R1529" s="138"/>
      <c r="S1529" s="138"/>
      <c r="T1529" s="138"/>
      <c r="U1529" s="138"/>
      <c r="V1529" s="138"/>
      <c r="W1529" s="138"/>
      <c r="X1529" s="138"/>
      <c r="Y1529" s="138"/>
      <c r="Z1529" s="138"/>
      <c r="AA1529" s="138"/>
      <c r="AB1529" s="138"/>
      <c r="AC1529" s="138"/>
      <c r="AD1529" s="138"/>
      <c r="AE1529" s="138"/>
      <c r="AF1529" s="138"/>
      <c r="AG1529" s="138"/>
    </row>
    <row r="1530" spans="1:33" s="137" customFormat="1" ht="15">
      <c r="A1530" s="643"/>
      <c r="B1530" s="136" t="s">
        <v>921</v>
      </c>
      <c r="C1530" s="640"/>
      <c r="D1530" s="640"/>
      <c r="E1530" s="644"/>
      <c r="F1530" s="640"/>
      <c r="G1530" s="159"/>
      <c r="H1530" s="138"/>
      <c r="I1530" s="138"/>
      <c r="J1530" s="138"/>
      <c r="K1530" s="138"/>
      <c r="L1530" s="138"/>
      <c r="M1530" s="138"/>
      <c r="N1530" s="138"/>
      <c r="O1530" s="138"/>
      <c r="P1530" s="138"/>
      <c r="Q1530" s="138"/>
      <c r="R1530" s="138"/>
      <c r="S1530" s="138"/>
      <c r="T1530" s="138"/>
      <c r="U1530" s="138"/>
      <c r="V1530" s="138"/>
      <c r="W1530" s="138"/>
      <c r="X1530" s="138"/>
      <c r="Y1530" s="138"/>
      <c r="Z1530" s="138"/>
      <c r="AA1530" s="138"/>
      <c r="AB1530" s="138"/>
      <c r="AC1530" s="138"/>
      <c r="AD1530" s="138"/>
      <c r="AE1530" s="138"/>
      <c r="AF1530" s="138"/>
      <c r="AG1530" s="138"/>
    </row>
    <row r="1531" spans="1:33" s="137" customFormat="1" ht="51">
      <c r="A1531" s="643"/>
      <c r="B1531" s="36" t="s">
        <v>922</v>
      </c>
      <c r="C1531" s="640"/>
      <c r="D1531" s="640"/>
      <c r="E1531" s="644"/>
      <c r="F1531" s="640"/>
      <c r="G1531" s="159"/>
      <c r="H1531" s="138"/>
      <c r="I1531" s="138"/>
      <c r="J1531" s="138"/>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row>
    <row r="1532" spans="1:33" s="137" customFormat="1" ht="51">
      <c r="A1532" s="643"/>
      <c r="B1532" s="36" t="s">
        <v>923</v>
      </c>
      <c r="C1532" s="640"/>
      <c r="D1532" s="640"/>
      <c r="E1532" s="644"/>
      <c r="F1532" s="640"/>
      <c r="G1532" s="159"/>
      <c r="H1532" s="138"/>
      <c r="I1532" s="138"/>
      <c r="J1532" s="138"/>
      <c r="K1532" s="138"/>
      <c r="L1532" s="138"/>
      <c r="M1532" s="138"/>
      <c r="N1532" s="138"/>
      <c r="O1532" s="138"/>
      <c r="P1532" s="138"/>
      <c r="Q1532" s="138"/>
      <c r="R1532" s="138"/>
      <c r="S1532" s="138"/>
      <c r="T1532" s="138"/>
      <c r="U1532" s="138"/>
      <c r="V1532" s="138"/>
      <c r="W1532" s="138"/>
      <c r="X1532" s="138"/>
      <c r="Y1532" s="138"/>
      <c r="Z1532" s="138"/>
      <c r="AA1532" s="138"/>
      <c r="AB1532" s="138"/>
      <c r="AC1532" s="138"/>
      <c r="AD1532" s="138"/>
      <c r="AE1532" s="138"/>
      <c r="AF1532" s="138"/>
      <c r="AG1532" s="138"/>
    </row>
    <row r="1533" spans="1:33" s="137" customFormat="1" ht="25.5">
      <c r="A1533" s="643"/>
      <c r="B1533" s="36" t="s">
        <v>924</v>
      </c>
      <c r="C1533" s="640"/>
      <c r="D1533" s="640"/>
      <c r="E1533" s="644"/>
      <c r="F1533" s="640"/>
      <c r="G1533" s="159"/>
      <c r="H1533" s="138"/>
      <c r="I1533" s="138"/>
      <c r="J1533" s="138"/>
      <c r="K1533" s="138"/>
      <c r="L1533" s="138"/>
      <c r="M1533" s="138"/>
      <c r="N1533" s="138"/>
      <c r="O1533" s="138"/>
      <c r="P1533" s="138"/>
      <c r="Q1533" s="138"/>
      <c r="R1533" s="138"/>
      <c r="S1533" s="138"/>
      <c r="T1533" s="138"/>
      <c r="U1533" s="138"/>
      <c r="V1533" s="138"/>
      <c r="W1533" s="138"/>
      <c r="X1533" s="138"/>
      <c r="Y1533" s="138"/>
      <c r="Z1533" s="138"/>
      <c r="AA1533" s="138"/>
      <c r="AB1533" s="138"/>
      <c r="AC1533" s="138"/>
      <c r="AD1533" s="138"/>
      <c r="AE1533" s="138"/>
      <c r="AF1533" s="138"/>
      <c r="AG1533" s="138"/>
    </row>
    <row r="1534" spans="1:33" s="137" customFormat="1" ht="38.25">
      <c r="A1534" s="643"/>
      <c r="B1534" s="36" t="s">
        <v>925</v>
      </c>
      <c r="C1534" s="640"/>
      <c r="D1534" s="640"/>
      <c r="E1534" s="644"/>
      <c r="F1534" s="640"/>
      <c r="G1534" s="159"/>
      <c r="H1534" s="138"/>
      <c r="I1534" s="138"/>
      <c r="J1534" s="138"/>
      <c r="K1534" s="138"/>
      <c r="L1534" s="138"/>
      <c r="M1534" s="138"/>
      <c r="N1534" s="138"/>
      <c r="O1534" s="138"/>
      <c r="P1534" s="138"/>
      <c r="Q1534" s="138"/>
      <c r="R1534" s="138"/>
      <c r="S1534" s="138"/>
      <c r="T1534" s="138"/>
      <c r="U1534" s="138"/>
      <c r="V1534" s="138"/>
      <c r="W1534" s="138"/>
      <c r="X1534" s="138"/>
      <c r="Y1534" s="138"/>
      <c r="Z1534" s="138"/>
      <c r="AA1534" s="138"/>
      <c r="AB1534" s="138"/>
      <c r="AC1534" s="138"/>
      <c r="AD1534" s="138"/>
      <c r="AE1534" s="138"/>
      <c r="AF1534" s="138"/>
      <c r="AG1534" s="138"/>
    </row>
    <row r="1535" spans="1:33" s="137" customFormat="1" ht="15">
      <c r="A1535" s="643"/>
      <c r="B1535" s="36" t="s">
        <v>926</v>
      </c>
      <c r="C1535" s="640"/>
      <c r="D1535" s="640"/>
      <c r="E1535" s="644"/>
      <c r="F1535" s="640"/>
      <c r="G1535" s="159"/>
      <c r="H1535" s="138"/>
      <c r="I1535" s="138"/>
      <c r="J1535" s="138"/>
      <c r="K1535" s="138"/>
      <c r="L1535" s="138"/>
      <c r="M1535" s="138"/>
      <c r="N1535" s="138"/>
      <c r="O1535" s="138"/>
      <c r="P1535" s="138"/>
      <c r="Q1535" s="138"/>
      <c r="R1535" s="138"/>
      <c r="S1535" s="138"/>
      <c r="T1535" s="138"/>
      <c r="U1535" s="138"/>
      <c r="V1535" s="138"/>
      <c r="W1535" s="138"/>
      <c r="X1535" s="138"/>
      <c r="Y1535" s="138"/>
      <c r="Z1535" s="138"/>
      <c r="AA1535" s="138"/>
      <c r="AB1535" s="138"/>
      <c r="AC1535" s="138"/>
      <c r="AD1535" s="138"/>
      <c r="AE1535" s="138"/>
      <c r="AF1535" s="138"/>
      <c r="AG1535" s="138"/>
    </row>
    <row r="1536" spans="1:33" s="137" customFormat="1" ht="51">
      <c r="A1536" s="643"/>
      <c r="B1536" s="36" t="s">
        <v>927</v>
      </c>
      <c r="C1536" s="640"/>
      <c r="D1536" s="640"/>
      <c r="E1536" s="644"/>
      <c r="F1536" s="640"/>
      <c r="G1536" s="159"/>
      <c r="H1536" s="138"/>
      <c r="I1536" s="138"/>
      <c r="J1536" s="138"/>
      <c r="K1536" s="138"/>
      <c r="L1536" s="138"/>
      <c r="M1536" s="138"/>
      <c r="N1536" s="138"/>
      <c r="O1536" s="138"/>
      <c r="P1536" s="138"/>
      <c r="Q1536" s="138"/>
      <c r="R1536" s="138"/>
      <c r="S1536" s="138"/>
      <c r="T1536" s="138"/>
      <c r="U1536" s="138"/>
      <c r="V1536" s="138"/>
      <c r="W1536" s="138"/>
      <c r="X1536" s="138"/>
      <c r="Y1536" s="138"/>
      <c r="Z1536" s="138"/>
      <c r="AA1536" s="138"/>
      <c r="AB1536" s="138"/>
      <c r="AC1536" s="138"/>
      <c r="AD1536" s="138"/>
      <c r="AE1536" s="138"/>
      <c r="AF1536" s="138"/>
      <c r="AG1536" s="138"/>
    </row>
    <row r="1537" spans="1:33" s="137" customFormat="1" ht="25.5">
      <c r="A1537" s="643"/>
      <c r="B1537" s="36" t="s">
        <v>928</v>
      </c>
      <c r="C1537" s="640"/>
      <c r="D1537" s="640"/>
      <c r="E1537" s="644"/>
      <c r="F1537" s="640"/>
      <c r="G1537" s="159"/>
      <c r="H1537" s="138"/>
      <c r="I1537" s="138"/>
      <c r="J1537" s="138"/>
      <c r="K1537" s="138"/>
      <c r="L1537" s="138"/>
      <c r="M1537" s="138"/>
      <c r="N1537" s="138"/>
      <c r="O1537" s="138"/>
      <c r="P1537" s="138"/>
      <c r="Q1537" s="138"/>
      <c r="R1537" s="138"/>
      <c r="S1537" s="138"/>
      <c r="T1537" s="138"/>
      <c r="U1537" s="138"/>
      <c r="V1537" s="138"/>
      <c r="W1537" s="138"/>
      <c r="X1537" s="138"/>
      <c r="Y1537" s="138"/>
      <c r="Z1537" s="138"/>
      <c r="AA1537" s="138"/>
      <c r="AB1537" s="138"/>
      <c r="AC1537" s="138"/>
      <c r="AD1537" s="138"/>
      <c r="AE1537" s="138"/>
      <c r="AF1537" s="138"/>
      <c r="AG1537" s="138"/>
    </row>
    <row r="1538" spans="1:33" s="137" customFormat="1" ht="204">
      <c r="A1538" s="643"/>
      <c r="B1538" s="36" t="s">
        <v>929</v>
      </c>
      <c r="C1538" s="640"/>
      <c r="D1538" s="640"/>
      <c r="E1538" s="644"/>
      <c r="F1538" s="640"/>
      <c r="G1538" s="159"/>
      <c r="H1538" s="138"/>
      <c r="I1538" s="138"/>
      <c r="J1538" s="138"/>
      <c r="K1538" s="138"/>
      <c r="L1538" s="138"/>
      <c r="M1538" s="138"/>
      <c r="N1538" s="138"/>
      <c r="O1538" s="138"/>
      <c r="P1538" s="138"/>
      <c r="Q1538" s="138"/>
      <c r="R1538" s="138"/>
      <c r="S1538" s="138"/>
      <c r="T1538" s="138"/>
      <c r="U1538" s="138"/>
      <c r="V1538" s="138"/>
      <c r="W1538" s="138"/>
      <c r="X1538" s="138"/>
      <c r="Y1538" s="138"/>
      <c r="Z1538" s="138"/>
      <c r="AA1538" s="138"/>
      <c r="AB1538" s="138"/>
      <c r="AC1538" s="138"/>
      <c r="AD1538" s="138"/>
      <c r="AE1538" s="138"/>
      <c r="AF1538" s="138"/>
      <c r="AG1538" s="138"/>
    </row>
    <row r="1539" spans="1:33" s="137" customFormat="1" ht="153">
      <c r="A1539" s="643"/>
      <c r="B1539" s="36" t="s">
        <v>930</v>
      </c>
      <c r="C1539" s="640"/>
      <c r="D1539" s="640"/>
      <c r="E1539" s="644"/>
      <c r="F1539" s="640"/>
      <c r="G1539" s="159"/>
      <c r="H1539" s="138"/>
      <c r="I1539" s="138"/>
      <c r="J1539" s="138"/>
      <c r="K1539" s="138"/>
      <c r="L1539" s="138"/>
      <c r="M1539" s="138"/>
      <c r="N1539" s="138"/>
      <c r="O1539" s="138"/>
      <c r="P1539" s="138"/>
      <c r="Q1539" s="138"/>
      <c r="R1539" s="138"/>
      <c r="S1539" s="138"/>
      <c r="T1539" s="138"/>
      <c r="U1539" s="138"/>
      <c r="V1539" s="138"/>
      <c r="W1539" s="138"/>
      <c r="X1539" s="138"/>
      <c r="Y1539" s="138"/>
      <c r="Z1539" s="138"/>
      <c r="AA1539" s="138"/>
      <c r="AB1539" s="138"/>
      <c r="AC1539" s="138"/>
      <c r="AD1539" s="138"/>
      <c r="AE1539" s="138"/>
      <c r="AF1539" s="138"/>
      <c r="AG1539" s="138"/>
    </row>
    <row r="1540" spans="1:33" s="137" customFormat="1" ht="15">
      <c r="A1540" s="643"/>
      <c r="B1540" s="36"/>
      <c r="C1540" s="640"/>
      <c r="D1540" s="640"/>
      <c r="E1540" s="644"/>
      <c r="F1540" s="640"/>
      <c r="G1540" s="159"/>
      <c r="H1540" s="138"/>
      <c r="I1540" s="138"/>
      <c r="J1540" s="138"/>
      <c r="K1540" s="138"/>
      <c r="L1540" s="138"/>
      <c r="M1540" s="138"/>
      <c r="N1540" s="138"/>
      <c r="O1540" s="138"/>
      <c r="P1540" s="138"/>
      <c r="Q1540" s="138"/>
      <c r="R1540" s="138"/>
      <c r="S1540" s="138"/>
      <c r="T1540" s="138"/>
      <c r="U1540" s="138"/>
      <c r="V1540" s="138"/>
      <c r="W1540" s="138"/>
      <c r="X1540" s="138"/>
      <c r="Y1540" s="138"/>
      <c r="Z1540" s="138"/>
      <c r="AA1540" s="138"/>
      <c r="AB1540" s="138"/>
      <c r="AC1540" s="138"/>
      <c r="AD1540" s="138"/>
      <c r="AE1540" s="138"/>
      <c r="AF1540" s="138"/>
      <c r="AG1540" s="138"/>
    </row>
    <row r="1541" spans="1:33" s="137" customFormat="1" ht="15">
      <c r="A1541" s="643"/>
      <c r="B1541" s="36"/>
      <c r="C1541" s="640"/>
      <c r="D1541" s="640"/>
      <c r="E1541" s="644"/>
      <c r="F1541" s="640"/>
      <c r="G1541" s="159"/>
      <c r="H1541" s="138"/>
      <c r="I1541" s="138"/>
      <c r="J1541" s="138"/>
      <c r="K1541" s="138"/>
      <c r="L1541" s="138"/>
      <c r="M1541" s="138"/>
      <c r="N1541" s="138"/>
      <c r="O1541" s="138"/>
      <c r="P1541" s="138"/>
      <c r="Q1541" s="138"/>
      <c r="R1541" s="138"/>
      <c r="S1541" s="138"/>
      <c r="T1541" s="138"/>
      <c r="U1541" s="138"/>
      <c r="V1541" s="138"/>
      <c r="W1541" s="138"/>
      <c r="X1541" s="138"/>
      <c r="Y1541" s="138"/>
      <c r="Z1541" s="138"/>
      <c r="AA1541" s="138"/>
      <c r="AB1541" s="138"/>
      <c r="AC1541" s="138"/>
      <c r="AD1541" s="138"/>
      <c r="AE1541" s="138"/>
      <c r="AF1541" s="138"/>
      <c r="AG1541" s="138"/>
    </row>
    <row r="1542" spans="1:33" s="137" customFormat="1" ht="47.25">
      <c r="A1542" s="645"/>
      <c r="B1542" s="646" t="s">
        <v>1573</v>
      </c>
      <c r="C1542" s="647"/>
      <c r="D1542" s="647"/>
      <c r="E1542" s="639"/>
      <c r="F1542" s="647"/>
      <c r="G1542" s="159"/>
      <c r="H1542" s="138"/>
      <c r="I1542" s="138"/>
      <c r="J1542" s="138"/>
      <c r="K1542" s="138"/>
      <c r="L1542" s="138"/>
      <c r="M1542" s="138"/>
      <c r="N1542" s="138"/>
      <c r="O1542" s="138"/>
      <c r="P1542" s="138"/>
      <c r="Q1542" s="138"/>
      <c r="R1542" s="138"/>
      <c r="S1542" s="138"/>
      <c r="T1542" s="138"/>
      <c r="U1542" s="138"/>
      <c r="V1542" s="138"/>
      <c r="W1542" s="138"/>
      <c r="X1542" s="138"/>
      <c r="Y1542" s="138"/>
      <c r="Z1542" s="138"/>
      <c r="AA1542" s="138"/>
      <c r="AB1542" s="138"/>
      <c r="AC1542" s="138"/>
      <c r="AD1542" s="138"/>
      <c r="AE1542" s="138"/>
      <c r="AF1542" s="138"/>
      <c r="AG1542" s="138"/>
    </row>
    <row r="1543" spans="1:33" s="153" customFormat="1" ht="26.25" thickBot="1">
      <c r="A1543" s="648" t="s">
        <v>1574</v>
      </c>
      <c r="B1543" s="649" t="s">
        <v>1575</v>
      </c>
      <c r="C1543" s="650" t="s">
        <v>1576</v>
      </c>
      <c r="D1543" s="650" t="s">
        <v>1577</v>
      </c>
      <c r="E1543" s="651" t="s">
        <v>1578</v>
      </c>
      <c r="F1543" s="651" t="s">
        <v>1579</v>
      </c>
      <c r="G1543" s="396"/>
      <c r="H1543" s="152"/>
      <c r="I1543" s="152"/>
      <c r="J1543" s="152"/>
      <c r="K1543" s="152"/>
      <c r="L1543" s="152"/>
      <c r="M1543" s="152"/>
      <c r="N1543" s="152"/>
      <c r="O1543" s="152"/>
      <c r="P1543" s="152"/>
      <c r="Q1543" s="152"/>
      <c r="R1543" s="152"/>
      <c r="S1543" s="152"/>
      <c r="T1543" s="152"/>
      <c r="U1543" s="152"/>
      <c r="V1543" s="152"/>
      <c r="W1543" s="152"/>
      <c r="X1543" s="152"/>
      <c r="Y1543" s="152"/>
      <c r="Z1543" s="152"/>
      <c r="AA1543" s="152"/>
      <c r="AB1543" s="152"/>
      <c r="AC1543" s="152"/>
      <c r="AD1543" s="152"/>
      <c r="AE1543" s="152"/>
      <c r="AF1543" s="152"/>
      <c r="AG1543" s="152"/>
    </row>
    <row r="1544" spans="1:33" s="137" customFormat="1" ht="15.75" thickTop="1">
      <c r="A1544" s="154" t="s">
        <v>1580</v>
      </c>
      <c r="B1544" s="155" t="s">
        <v>1581</v>
      </c>
      <c r="C1544" s="37"/>
      <c r="D1544" s="37"/>
      <c r="E1544" s="652"/>
      <c r="F1544" s="38"/>
      <c r="G1544" s="395"/>
      <c r="H1544" s="138"/>
      <c r="I1544" s="138"/>
      <c r="J1544" s="138"/>
      <c r="K1544" s="138"/>
      <c r="L1544" s="138"/>
      <c r="M1544" s="138"/>
      <c r="N1544" s="138"/>
      <c r="O1544" s="138"/>
      <c r="P1544" s="138"/>
      <c r="Q1544" s="138"/>
      <c r="R1544" s="138"/>
      <c r="S1544" s="138"/>
      <c r="T1544" s="138"/>
      <c r="U1544" s="138"/>
      <c r="V1544" s="138"/>
      <c r="W1544" s="138"/>
      <c r="X1544" s="138"/>
      <c r="Y1544" s="138"/>
      <c r="Z1544" s="138"/>
      <c r="AA1544" s="138"/>
      <c r="AB1544" s="138"/>
      <c r="AC1544" s="138"/>
      <c r="AD1544" s="138"/>
      <c r="AE1544" s="138"/>
      <c r="AF1544" s="138"/>
      <c r="AG1544" s="138"/>
    </row>
    <row r="1545" spans="1:33" s="137" customFormat="1" ht="76.5">
      <c r="A1545" s="139"/>
      <c r="B1545" s="156" t="s">
        <v>931</v>
      </c>
      <c r="C1545" s="39"/>
      <c r="D1545" s="39"/>
      <c r="E1545" s="586"/>
      <c r="F1545" s="40"/>
      <c r="G1545" s="159"/>
      <c r="H1545" s="138"/>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138"/>
    </row>
    <row r="1546" spans="1:33" s="137" customFormat="1" ht="89.25">
      <c r="A1546" s="139" t="s">
        <v>1580</v>
      </c>
      <c r="B1546" s="157" t="s">
        <v>932</v>
      </c>
      <c r="C1546" s="39"/>
      <c r="D1546" s="39"/>
      <c r="E1546" s="586"/>
      <c r="F1546" s="40"/>
      <c r="G1546" s="159"/>
      <c r="H1546" s="138"/>
      <c r="I1546" s="138"/>
      <c r="J1546" s="138"/>
      <c r="K1546" s="138"/>
      <c r="L1546" s="138"/>
      <c r="M1546" s="138"/>
      <c r="N1546" s="138"/>
      <c r="O1546" s="138"/>
      <c r="P1546" s="138"/>
      <c r="Q1546" s="138"/>
      <c r="R1546" s="138"/>
      <c r="S1546" s="138"/>
      <c r="T1546" s="138"/>
      <c r="U1546" s="138"/>
      <c r="V1546" s="138"/>
      <c r="W1546" s="138"/>
      <c r="X1546" s="138"/>
      <c r="Y1546" s="138"/>
      <c r="Z1546" s="138"/>
      <c r="AA1546" s="138"/>
      <c r="AB1546" s="138"/>
      <c r="AC1546" s="138"/>
      <c r="AD1546" s="138"/>
      <c r="AE1546" s="138"/>
      <c r="AF1546" s="138"/>
      <c r="AG1546" s="138"/>
    </row>
    <row r="1547" spans="1:33" s="137" customFormat="1" ht="51">
      <c r="A1547" s="139"/>
      <c r="B1547" s="157" t="s">
        <v>933</v>
      </c>
      <c r="C1547" s="39"/>
      <c r="D1547" s="39"/>
      <c r="E1547" s="586"/>
      <c r="F1547" s="40"/>
      <c r="G1547" s="159"/>
      <c r="H1547" s="138"/>
      <c r="I1547" s="138"/>
      <c r="J1547" s="138"/>
      <c r="K1547" s="138"/>
      <c r="L1547" s="138"/>
      <c r="M1547" s="138"/>
      <c r="N1547" s="138"/>
      <c r="O1547" s="138"/>
      <c r="P1547" s="138"/>
      <c r="Q1547" s="138"/>
      <c r="R1547" s="138"/>
      <c r="S1547" s="138"/>
      <c r="T1547" s="138"/>
      <c r="U1547" s="138"/>
      <c r="V1547" s="138"/>
      <c r="W1547" s="138"/>
      <c r="X1547" s="138"/>
      <c r="Y1547" s="138"/>
      <c r="Z1547" s="138"/>
      <c r="AA1547" s="138"/>
      <c r="AB1547" s="138"/>
      <c r="AC1547" s="138"/>
      <c r="AD1547" s="138"/>
      <c r="AE1547" s="138"/>
      <c r="AF1547" s="138"/>
      <c r="AG1547" s="138"/>
    </row>
    <row r="1548" spans="1:33" s="137" customFormat="1" ht="63.75">
      <c r="A1548" s="139"/>
      <c r="B1548" s="157" t="s">
        <v>934</v>
      </c>
      <c r="C1548" s="39"/>
      <c r="D1548" s="39"/>
      <c r="E1548" s="586"/>
      <c r="F1548" s="40"/>
      <c r="G1548" s="159"/>
      <c r="H1548" s="138"/>
      <c r="I1548" s="138"/>
      <c r="J1548" s="138"/>
      <c r="K1548" s="138"/>
      <c r="L1548" s="138"/>
      <c r="M1548" s="138"/>
      <c r="N1548" s="138"/>
      <c r="O1548" s="138"/>
      <c r="P1548" s="138"/>
      <c r="Q1548" s="138"/>
      <c r="R1548" s="138"/>
      <c r="S1548" s="138"/>
      <c r="T1548" s="138"/>
      <c r="U1548" s="138"/>
      <c r="V1548" s="138"/>
      <c r="W1548" s="138"/>
      <c r="X1548" s="138"/>
      <c r="Y1548" s="138"/>
      <c r="Z1548" s="138"/>
      <c r="AA1548" s="138"/>
      <c r="AB1548" s="138"/>
      <c r="AC1548" s="138"/>
      <c r="AD1548" s="138"/>
      <c r="AE1548" s="138"/>
      <c r="AF1548" s="138"/>
      <c r="AG1548" s="138"/>
    </row>
    <row r="1549" spans="1:33" s="137" customFormat="1" ht="102">
      <c r="A1549" s="139"/>
      <c r="B1549" s="157" t="s">
        <v>935</v>
      </c>
      <c r="C1549" s="39"/>
      <c r="D1549" s="39"/>
      <c r="E1549" s="586"/>
      <c r="F1549" s="40"/>
      <c r="G1549" s="159"/>
      <c r="H1549" s="138"/>
      <c r="I1549" s="138"/>
      <c r="J1549" s="138"/>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row>
    <row r="1550" spans="1:33" s="137" customFormat="1" ht="89.25">
      <c r="A1550" s="139"/>
      <c r="B1550" s="157" t="s">
        <v>936</v>
      </c>
      <c r="C1550" s="39"/>
      <c r="D1550" s="39"/>
      <c r="E1550" s="586"/>
      <c r="F1550" s="40"/>
      <c r="G1550" s="159"/>
      <c r="H1550" s="138"/>
      <c r="I1550" s="138"/>
      <c r="J1550" s="138"/>
      <c r="K1550" s="138"/>
      <c r="L1550" s="138"/>
      <c r="M1550" s="138"/>
      <c r="N1550" s="138"/>
      <c r="O1550" s="138"/>
      <c r="P1550" s="138"/>
      <c r="Q1550" s="138"/>
      <c r="R1550" s="138"/>
      <c r="S1550" s="138"/>
      <c r="T1550" s="138"/>
      <c r="U1550" s="138"/>
      <c r="V1550" s="138"/>
      <c r="W1550" s="138"/>
      <c r="X1550" s="138"/>
      <c r="Y1550" s="138"/>
      <c r="Z1550" s="138"/>
      <c r="AA1550" s="138"/>
      <c r="AB1550" s="138"/>
      <c r="AC1550" s="138"/>
      <c r="AD1550" s="138"/>
      <c r="AE1550" s="138"/>
      <c r="AF1550" s="138"/>
      <c r="AG1550" s="138"/>
    </row>
    <row r="1551" spans="1:33" s="161" customFormat="1" ht="114.75">
      <c r="A1551" s="139"/>
      <c r="B1551" s="158" t="s">
        <v>937</v>
      </c>
      <c r="C1551" s="39"/>
      <c r="D1551" s="39"/>
      <c r="E1551" s="586"/>
      <c r="F1551" s="40"/>
      <c r="G1551" s="159"/>
      <c r="H1551" s="160"/>
      <c r="I1551" s="160"/>
      <c r="J1551" s="160"/>
      <c r="K1551" s="160"/>
      <c r="L1551" s="160"/>
      <c r="M1551" s="160"/>
      <c r="N1551" s="160"/>
      <c r="O1551" s="160"/>
      <c r="P1551" s="160"/>
      <c r="Q1551" s="160"/>
      <c r="R1551" s="160"/>
      <c r="S1551" s="160"/>
      <c r="T1551" s="160"/>
      <c r="U1551" s="160"/>
      <c r="V1551" s="160"/>
      <c r="W1551" s="160"/>
      <c r="X1551" s="160"/>
      <c r="Y1551" s="160"/>
      <c r="Z1551" s="160"/>
      <c r="AA1551" s="160"/>
      <c r="AB1551" s="160"/>
      <c r="AC1551" s="160"/>
      <c r="AD1551" s="160"/>
      <c r="AE1551" s="160"/>
      <c r="AF1551" s="160"/>
      <c r="AG1551" s="160"/>
    </row>
    <row r="1552" spans="1:33" s="161" customFormat="1" ht="15">
      <c r="A1552" s="139"/>
      <c r="B1552" s="158" t="s">
        <v>938</v>
      </c>
      <c r="C1552" s="39"/>
      <c r="D1552" s="39"/>
      <c r="E1552" s="586"/>
      <c r="F1552" s="40"/>
      <c r="G1552" s="159"/>
      <c r="H1552" s="160"/>
      <c r="I1552" s="160"/>
      <c r="J1552" s="160"/>
      <c r="K1552" s="160"/>
      <c r="L1552" s="160"/>
      <c r="M1552" s="160"/>
      <c r="N1552" s="160"/>
      <c r="O1552" s="160"/>
      <c r="P1552" s="160"/>
      <c r="Q1552" s="160"/>
      <c r="R1552" s="160"/>
      <c r="S1552" s="160"/>
      <c r="T1552" s="160"/>
      <c r="U1552" s="160"/>
      <c r="V1552" s="160"/>
      <c r="W1552" s="160"/>
      <c r="X1552" s="160"/>
      <c r="Y1552" s="160"/>
      <c r="Z1552" s="160"/>
      <c r="AA1552" s="160"/>
      <c r="AB1552" s="160"/>
      <c r="AC1552" s="160"/>
      <c r="AD1552" s="160"/>
      <c r="AE1552" s="160"/>
      <c r="AF1552" s="160"/>
      <c r="AG1552" s="160"/>
    </row>
    <row r="1553" spans="1:33" s="161" customFormat="1" ht="89.25">
      <c r="A1553" s="139"/>
      <c r="B1553" s="158" t="s">
        <v>939</v>
      </c>
      <c r="C1553" s="39"/>
      <c r="D1553" s="39"/>
      <c r="E1553" s="586"/>
      <c r="F1553" s="40"/>
      <c r="G1553" s="159"/>
      <c r="H1553" s="160"/>
      <c r="I1553" s="160"/>
      <c r="J1553" s="160"/>
      <c r="K1553" s="160"/>
      <c r="L1553" s="160"/>
      <c r="M1553" s="160"/>
      <c r="N1553" s="160"/>
      <c r="O1553" s="160"/>
      <c r="P1553" s="160"/>
      <c r="Q1553" s="160"/>
      <c r="R1553" s="160"/>
      <c r="S1553" s="160"/>
      <c r="T1553" s="160"/>
      <c r="U1553" s="160"/>
      <c r="V1553" s="160"/>
      <c r="W1553" s="160"/>
      <c r="X1553" s="160"/>
      <c r="Y1553" s="160"/>
      <c r="Z1553" s="160"/>
      <c r="AA1553" s="160"/>
      <c r="AB1553" s="160"/>
      <c r="AC1553" s="160"/>
      <c r="AD1553" s="160"/>
      <c r="AE1553" s="160"/>
      <c r="AF1553" s="160"/>
      <c r="AG1553" s="160"/>
    </row>
    <row r="1554" spans="1:33" s="161" customFormat="1" ht="15">
      <c r="A1554" s="139"/>
      <c r="B1554" s="162" t="s">
        <v>1582</v>
      </c>
      <c r="C1554" s="39"/>
      <c r="D1554" s="39"/>
      <c r="E1554" s="586"/>
      <c r="F1554" s="40"/>
      <c r="G1554" s="159"/>
      <c r="H1554" s="160"/>
      <c r="I1554" s="160"/>
      <c r="J1554" s="160"/>
      <c r="K1554" s="160"/>
      <c r="L1554" s="160"/>
      <c r="M1554" s="160"/>
      <c r="N1554" s="160"/>
      <c r="O1554" s="160"/>
      <c r="P1554" s="160"/>
      <c r="Q1554" s="160"/>
      <c r="R1554" s="160"/>
      <c r="S1554" s="160"/>
      <c r="T1554" s="160"/>
      <c r="U1554" s="160"/>
      <c r="V1554" s="160"/>
      <c r="W1554" s="160"/>
      <c r="X1554" s="160"/>
      <c r="Y1554" s="160"/>
      <c r="Z1554" s="160"/>
      <c r="AA1554" s="160"/>
      <c r="AB1554" s="160"/>
      <c r="AC1554" s="160"/>
      <c r="AD1554" s="160"/>
      <c r="AE1554" s="160"/>
      <c r="AF1554" s="160"/>
      <c r="AG1554" s="160"/>
    </row>
    <row r="1555" spans="1:33" s="137" customFormat="1" ht="63.75">
      <c r="A1555" s="139"/>
      <c r="B1555" s="163" t="s">
        <v>1583</v>
      </c>
      <c r="C1555" s="39"/>
      <c r="D1555" s="39"/>
      <c r="E1555" s="586"/>
      <c r="F1555" s="40"/>
      <c r="G1555" s="159"/>
      <c r="H1555" s="138"/>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138"/>
    </row>
    <row r="1556" spans="1:33" s="137" customFormat="1" ht="15">
      <c r="A1556" s="139"/>
      <c r="B1556" s="164" t="s">
        <v>940</v>
      </c>
      <c r="C1556" s="39"/>
      <c r="D1556" s="39"/>
      <c r="E1556" s="586"/>
      <c r="F1556" s="40"/>
      <c r="G1556" s="159"/>
      <c r="H1556" s="138"/>
      <c r="I1556" s="138"/>
      <c r="J1556" s="138"/>
      <c r="K1556" s="138"/>
      <c r="L1556" s="138"/>
      <c r="M1556" s="138"/>
      <c r="N1556" s="138"/>
      <c r="O1556" s="138"/>
      <c r="P1556" s="138"/>
      <c r="Q1556" s="138"/>
      <c r="R1556" s="138"/>
      <c r="S1556" s="138"/>
      <c r="T1556" s="138"/>
      <c r="U1556" s="138"/>
      <c r="V1556" s="138"/>
      <c r="W1556" s="138"/>
      <c r="X1556" s="138"/>
      <c r="Y1556" s="138"/>
      <c r="Z1556" s="138"/>
      <c r="AA1556" s="138"/>
      <c r="AB1556" s="138"/>
      <c r="AC1556" s="138"/>
      <c r="AD1556" s="138"/>
      <c r="AE1556" s="138"/>
      <c r="AF1556" s="138"/>
      <c r="AG1556" s="138"/>
    </row>
    <row r="1557" spans="1:33" s="137" customFormat="1" ht="15">
      <c r="A1557" s="139"/>
      <c r="B1557" s="163" t="s">
        <v>1584</v>
      </c>
      <c r="C1557" s="39"/>
      <c r="D1557" s="39"/>
      <c r="E1557" s="586"/>
      <c r="F1557" s="40"/>
      <c r="G1557" s="159"/>
      <c r="H1557" s="138"/>
      <c r="I1557" s="138"/>
      <c r="J1557" s="138"/>
      <c r="K1557" s="138"/>
      <c r="L1557" s="138"/>
      <c r="M1557" s="138"/>
      <c r="N1557" s="138"/>
      <c r="O1557" s="138"/>
      <c r="P1557" s="138"/>
      <c r="Q1557" s="138"/>
      <c r="R1557" s="138"/>
      <c r="S1557" s="138"/>
      <c r="T1557" s="138"/>
      <c r="U1557" s="138"/>
      <c r="V1557" s="138"/>
      <c r="W1557" s="138"/>
      <c r="X1557" s="138"/>
      <c r="Y1557" s="138"/>
      <c r="Z1557" s="138"/>
      <c r="AA1557" s="138"/>
      <c r="AB1557" s="138"/>
      <c r="AC1557" s="138"/>
      <c r="AD1557" s="138"/>
      <c r="AE1557" s="138"/>
      <c r="AF1557" s="138"/>
      <c r="AG1557" s="138"/>
    </row>
    <row r="1558" spans="1:33" s="137" customFormat="1" ht="15">
      <c r="A1558" s="139"/>
      <c r="B1558" s="163" t="s">
        <v>1585</v>
      </c>
      <c r="C1558" s="39"/>
      <c r="D1558" s="39"/>
      <c r="E1558" s="586"/>
      <c r="F1558" s="40"/>
      <c r="G1558" s="159"/>
      <c r="H1558" s="138"/>
      <c r="I1558" s="138"/>
      <c r="J1558" s="138"/>
      <c r="K1558" s="138"/>
      <c r="L1558" s="138"/>
      <c r="M1558" s="138"/>
      <c r="N1558" s="138"/>
      <c r="O1558" s="138"/>
      <c r="P1558" s="138"/>
      <c r="Q1558" s="138"/>
      <c r="R1558" s="138"/>
      <c r="S1558" s="138"/>
      <c r="T1558" s="138"/>
      <c r="U1558" s="138"/>
      <c r="V1558" s="138"/>
      <c r="W1558" s="138"/>
      <c r="X1558" s="138"/>
      <c r="Y1558" s="138"/>
      <c r="Z1558" s="138"/>
      <c r="AA1558" s="138"/>
      <c r="AB1558" s="138"/>
      <c r="AC1558" s="138"/>
      <c r="AD1558" s="138"/>
      <c r="AE1558" s="138"/>
      <c r="AF1558" s="138"/>
      <c r="AG1558" s="138"/>
    </row>
    <row r="1559" spans="1:33" s="137" customFormat="1" ht="15">
      <c r="A1559" s="139"/>
      <c r="B1559" s="163" t="s">
        <v>941</v>
      </c>
      <c r="C1559" s="39"/>
      <c r="D1559" s="39"/>
      <c r="E1559" s="586"/>
      <c r="F1559" s="40"/>
      <c r="G1559" s="159"/>
      <c r="H1559" s="138"/>
      <c r="I1559" s="138"/>
      <c r="J1559" s="138"/>
      <c r="K1559" s="138"/>
      <c r="L1559" s="138"/>
      <c r="M1559" s="138"/>
      <c r="N1559" s="138"/>
      <c r="O1559" s="138"/>
      <c r="P1559" s="138"/>
      <c r="Q1559" s="138"/>
      <c r="R1559" s="138"/>
      <c r="S1559" s="138"/>
      <c r="T1559" s="138"/>
      <c r="U1559" s="138"/>
      <c r="V1559" s="138"/>
      <c r="W1559" s="138"/>
      <c r="X1559" s="138"/>
      <c r="Y1559" s="138"/>
      <c r="Z1559" s="138"/>
      <c r="AA1559" s="138"/>
      <c r="AB1559" s="138"/>
      <c r="AC1559" s="138"/>
      <c r="AD1559" s="138"/>
      <c r="AE1559" s="138"/>
      <c r="AF1559" s="138"/>
      <c r="AG1559" s="138"/>
    </row>
    <row r="1560" spans="1:33" s="137" customFormat="1" ht="15">
      <c r="A1560" s="139"/>
      <c r="B1560" s="163" t="s">
        <v>942</v>
      </c>
      <c r="C1560" s="39"/>
      <c r="D1560" s="39"/>
      <c r="E1560" s="586"/>
      <c r="F1560" s="40"/>
      <c r="G1560" s="159"/>
      <c r="H1560" s="138"/>
      <c r="I1560" s="138"/>
      <c r="J1560" s="138"/>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row>
    <row r="1561" spans="1:33" s="137" customFormat="1" ht="15">
      <c r="A1561" s="139"/>
      <c r="B1561" s="164" t="s">
        <v>943</v>
      </c>
      <c r="C1561" s="39"/>
      <c r="D1561" s="39"/>
      <c r="E1561" s="586"/>
      <c r="F1561" s="40"/>
      <c r="G1561" s="159"/>
      <c r="H1561" s="138"/>
      <c r="I1561" s="138"/>
      <c r="J1561" s="138"/>
      <c r="K1561" s="138"/>
      <c r="L1561" s="138"/>
      <c r="M1561" s="138"/>
      <c r="N1561" s="138"/>
      <c r="O1561" s="138"/>
      <c r="P1561" s="138"/>
      <c r="Q1561" s="138"/>
      <c r="R1561" s="138"/>
      <c r="S1561" s="138"/>
      <c r="T1561" s="138"/>
      <c r="U1561" s="138"/>
      <c r="V1561" s="138"/>
      <c r="W1561" s="138"/>
      <c r="X1561" s="138"/>
      <c r="Y1561" s="138"/>
      <c r="Z1561" s="138"/>
      <c r="AA1561" s="138"/>
      <c r="AB1561" s="138"/>
      <c r="AC1561" s="138"/>
      <c r="AD1561" s="138"/>
      <c r="AE1561" s="138"/>
      <c r="AF1561" s="138"/>
      <c r="AG1561" s="138"/>
    </row>
    <row r="1562" spans="1:33" s="137" customFormat="1" ht="15">
      <c r="A1562" s="139"/>
      <c r="B1562" s="163" t="s">
        <v>1586</v>
      </c>
      <c r="C1562" s="39"/>
      <c r="D1562" s="39"/>
      <c r="E1562" s="586"/>
      <c r="F1562" s="40"/>
      <c r="G1562" s="159"/>
      <c r="H1562" s="138"/>
      <c r="I1562" s="138"/>
      <c r="J1562" s="138"/>
      <c r="K1562" s="138"/>
      <c r="L1562" s="138"/>
      <c r="M1562" s="138"/>
      <c r="N1562" s="138"/>
      <c r="O1562" s="138"/>
      <c r="P1562" s="138"/>
      <c r="Q1562" s="138"/>
      <c r="R1562" s="138"/>
      <c r="S1562" s="138"/>
      <c r="T1562" s="138"/>
      <c r="U1562" s="138"/>
      <c r="V1562" s="138"/>
      <c r="W1562" s="138"/>
      <c r="X1562" s="138"/>
      <c r="Y1562" s="138"/>
      <c r="Z1562" s="138"/>
      <c r="AA1562" s="138"/>
      <c r="AB1562" s="138"/>
      <c r="AC1562" s="138"/>
      <c r="AD1562" s="138"/>
      <c r="AE1562" s="138"/>
      <c r="AF1562" s="138"/>
      <c r="AG1562" s="138"/>
    </row>
    <row r="1563" spans="1:33" s="137" customFormat="1" ht="15">
      <c r="A1563" s="139"/>
      <c r="B1563" s="163" t="s">
        <v>1587</v>
      </c>
      <c r="C1563" s="39"/>
      <c r="D1563" s="39"/>
      <c r="E1563" s="586"/>
      <c r="F1563" s="40"/>
      <c r="G1563" s="159"/>
      <c r="H1563" s="138"/>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138"/>
    </row>
    <row r="1564" spans="1:33" s="137" customFormat="1" ht="15">
      <c r="A1564" s="139"/>
      <c r="B1564" s="163" t="s">
        <v>944</v>
      </c>
      <c r="C1564" s="39"/>
      <c r="D1564" s="39"/>
      <c r="E1564" s="586"/>
      <c r="F1564" s="40"/>
      <c r="G1564" s="159"/>
      <c r="H1564" s="138"/>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138"/>
    </row>
    <row r="1565" spans="1:33" s="137" customFormat="1" ht="15">
      <c r="A1565" s="139"/>
      <c r="B1565" s="163" t="s">
        <v>945</v>
      </c>
      <c r="C1565" s="39"/>
      <c r="D1565" s="39"/>
      <c r="E1565" s="586"/>
      <c r="F1565" s="40"/>
      <c r="G1565" s="159"/>
      <c r="H1565" s="138"/>
      <c r="I1565" s="138"/>
      <c r="J1565" s="138"/>
      <c r="K1565" s="138"/>
      <c r="L1565" s="138"/>
      <c r="M1565" s="138"/>
      <c r="N1565" s="138"/>
      <c r="O1565" s="138"/>
      <c r="P1565" s="138"/>
      <c r="Q1565" s="138"/>
      <c r="R1565" s="138"/>
      <c r="S1565" s="138"/>
      <c r="T1565" s="138"/>
      <c r="U1565" s="138"/>
      <c r="V1565" s="138"/>
      <c r="W1565" s="138"/>
      <c r="X1565" s="138"/>
      <c r="Y1565" s="138"/>
      <c r="Z1565" s="138"/>
      <c r="AA1565" s="138"/>
      <c r="AB1565" s="138"/>
      <c r="AC1565" s="138"/>
      <c r="AD1565" s="138"/>
      <c r="AE1565" s="138"/>
      <c r="AF1565" s="138"/>
      <c r="AG1565" s="138"/>
    </row>
    <row r="1566" spans="1:33" s="137" customFormat="1" ht="15">
      <c r="A1566" s="139"/>
      <c r="B1566" s="1"/>
      <c r="C1566" s="39" t="s">
        <v>1588</v>
      </c>
      <c r="D1566" s="39">
        <v>1</v>
      </c>
      <c r="E1566" s="586"/>
      <c r="F1566" s="172">
        <f>D1566*E1566</f>
        <v>0</v>
      </c>
      <c r="G1566" s="394"/>
      <c r="H1566" s="138"/>
      <c r="I1566" s="138"/>
      <c r="J1566" s="138"/>
      <c r="K1566" s="138"/>
      <c r="L1566" s="138"/>
      <c r="M1566" s="138"/>
      <c r="N1566" s="138"/>
      <c r="O1566" s="138"/>
      <c r="P1566" s="138"/>
      <c r="Q1566" s="138"/>
      <c r="R1566" s="138"/>
      <c r="S1566" s="138"/>
      <c r="T1566" s="138"/>
      <c r="U1566" s="138"/>
      <c r="V1566" s="138"/>
      <c r="W1566" s="138"/>
      <c r="X1566" s="138"/>
      <c r="Y1566" s="138"/>
      <c r="Z1566" s="138"/>
      <c r="AA1566" s="138"/>
      <c r="AB1566" s="138"/>
      <c r="AC1566" s="138"/>
      <c r="AD1566" s="138"/>
      <c r="AE1566" s="138"/>
      <c r="AF1566" s="138"/>
      <c r="AG1566" s="138"/>
    </row>
    <row r="1567" spans="1:33" s="137" customFormat="1" ht="15">
      <c r="A1567" s="139"/>
      <c r="B1567" s="165"/>
      <c r="C1567" s="39"/>
      <c r="D1567" s="39"/>
      <c r="E1567" s="586"/>
      <c r="F1567" s="172"/>
      <c r="G1567" s="159"/>
      <c r="H1567" s="138"/>
      <c r="I1567" s="138"/>
      <c r="J1567" s="138"/>
      <c r="K1567" s="138"/>
      <c r="L1567" s="138"/>
      <c r="M1567" s="138"/>
      <c r="N1567" s="138"/>
      <c r="O1567" s="138"/>
      <c r="P1567" s="138"/>
      <c r="Q1567" s="138"/>
      <c r="R1567" s="138"/>
      <c r="S1567" s="138"/>
      <c r="T1567" s="138"/>
      <c r="U1567" s="138"/>
      <c r="V1567" s="138"/>
      <c r="W1567" s="138"/>
      <c r="X1567" s="138"/>
      <c r="Y1567" s="138"/>
      <c r="Z1567" s="138"/>
      <c r="AA1567" s="138"/>
      <c r="AB1567" s="138"/>
      <c r="AC1567" s="138"/>
      <c r="AD1567" s="138"/>
      <c r="AE1567" s="138"/>
      <c r="AF1567" s="138"/>
      <c r="AG1567" s="138"/>
    </row>
    <row r="1568" spans="1:33" s="137" customFormat="1" ht="38.25">
      <c r="A1568" s="139" t="s">
        <v>1589</v>
      </c>
      <c r="B1568" s="41" t="s">
        <v>946</v>
      </c>
      <c r="C1568" s="39"/>
      <c r="D1568" s="39"/>
      <c r="E1568" s="586"/>
      <c r="F1568" s="172"/>
      <c r="G1568" s="159"/>
      <c r="H1568" s="138"/>
      <c r="I1568" s="138"/>
      <c r="J1568" s="138"/>
      <c r="K1568" s="138"/>
      <c r="L1568" s="138"/>
      <c r="M1568" s="138"/>
      <c r="N1568" s="138"/>
      <c r="O1568" s="138"/>
      <c r="P1568" s="138"/>
      <c r="Q1568" s="138"/>
      <c r="R1568" s="138"/>
      <c r="S1568" s="138"/>
      <c r="T1568" s="138"/>
      <c r="U1568" s="138"/>
      <c r="V1568" s="138"/>
      <c r="W1568" s="138"/>
      <c r="X1568" s="138"/>
      <c r="Y1568" s="138"/>
      <c r="Z1568" s="138"/>
      <c r="AA1568" s="138"/>
      <c r="AB1568" s="138"/>
      <c r="AC1568" s="138"/>
      <c r="AD1568" s="138"/>
      <c r="AE1568" s="138"/>
      <c r="AF1568" s="138"/>
      <c r="AG1568" s="138"/>
    </row>
    <row r="1569" spans="1:33" s="137" customFormat="1" ht="216.75">
      <c r="A1569" s="139"/>
      <c r="B1569" s="41" t="s">
        <v>703</v>
      </c>
      <c r="C1569" s="42"/>
      <c r="D1569" s="42"/>
      <c r="E1569" s="586"/>
      <c r="F1569" s="172"/>
      <c r="G1569" s="159"/>
      <c r="H1569" s="138"/>
      <c r="I1569" s="138"/>
      <c r="J1569" s="138"/>
      <c r="K1569" s="138"/>
      <c r="L1569" s="138"/>
      <c r="M1569" s="138"/>
      <c r="N1569" s="138"/>
      <c r="O1569" s="138"/>
      <c r="P1569" s="138"/>
      <c r="Q1569" s="138"/>
      <c r="R1569" s="138"/>
      <c r="S1569" s="138"/>
      <c r="T1569" s="138"/>
      <c r="U1569" s="138"/>
      <c r="V1569" s="138"/>
      <c r="W1569" s="138"/>
      <c r="X1569" s="138"/>
      <c r="Y1569" s="138"/>
      <c r="Z1569" s="138"/>
      <c r="AA1569" s="138"/>
      <c r="AB1569" s="138"/>
      <c r="AC1569" s="138"/>
      <c r="AD1569" s="138"/>
      <c r="AE1569" s="138"/>
      <c r="AF1569" s="138"/>
      <c r="AG1569" s="138"/>
    </row>
    <row r="1570" spans="1:33" s="137" customFormat="1" ht="15">
      <c r="A1570" s="139"/>
      <c r="B1570" s="41" t="s">
        <v>938</v>
      </c>
      <c r="C1570" s="42"/>
      <c r="D1570" s="42"/>
      <c r="E1570" s="586"/>
      <c r="F1570" s="172"/>
      <c r="G1570" s="159"/>
      <c r="H1570" s="138"/>
      <c r="I1570" s="138"/>
      <c r="J1570" s="138"/>
      <c r="K1570" s="138"/>
      <c r="L1570" s="138"/>
      <c r="M1570" s="138"/>
      <c r="N1570" s="138"/>
      <c r="O1570" s="138"/>
      <c r="P1570" s="138"/>
      <c r="Q1570" s="138"/>
      <c r="R1570" s="138"/>
      <c r="S1570" s="138"/>
      <c r="T1570" s="138"/>
      <c r="U1570" s="138"/>
      <c r="V1570" s="138"/>
      <c r="W1570" s="138"/>
      <c r="X1570" s="138"/>
      <c r="Y1570" s="138"/>
      <c r="Z1570" s="138"/>
      <c r="AA1570" s="138"/>
      <c r="AB1570" s="138"/>
      <c r="AC1570" s="138"/>
      <c r="AD1570" s="138"/>
      <c r="AE1570" s="138"/>
      <c r="AF1570" s="138"/>
      <c r="AG1570" s="138"/>
    </row>
    <row r="1571" spans="1:33" s="137" customFormat="1" ht="15">
      <c r="A1571" s="139"/>
      <c r="B1571" s="41" t="s">
        <v>1590</v>
      </c>
      <c r="C1571" s="42"/>
      <c r="D1571" s="42"/>
      <c r="E1571" s="586"/>
      <c r="F1571" s="172"/>
      <c r="G1571" s="159"/>
      <c r="H1571" s="138"/>
      <c r="I1571" s="138"/>
      <c r="J1571" s="138"/>
      <c r="K1571" s="138"/>
      <c r="L1571" s="138"/>
      <c r="M1571" s="138"/>
      <c r="N1571" s="138"/>
      <c r="O1571" s="138"/>
      <c r="P1571" s="138"/>
      <c r="Q1571" s="138"/>
      <c r="R1571" s="138"/>
      <c r="S1571" s="138"/>
      <c r="T1571" s="138"/>
      <c r="U1571" s="138"/>
      <c r="V1571" s="138"/>
      <c r="W1571" s="138"/>
      <c r="X1571" s="138"/>
      <c r="Y1571" s="138"/>
      <c r="Z1571" s="138"/>
      <c r="AA1571" s="138"/>
      <c r="AB1571" s="138"/>
      <c r="AC1571" s="138"/>
      <c r="AD1571" s="138"/>
      <c r="AE1571" s="138"/>
      <c r="AF1571" s="138"/>
      <c r="AG1571" s="138"/>
    </row>
    <row r="1572" spans="1:33" s="137" customFormat="1" ht="15">
      <c r="A1572" s="139"/>
      <c r="B1572" s="41" t="s">
        <v>1591</v>
      </c>
      <c r="C1572" s="42"/>
      <c r="D1572" s="42"/>
      <c r="E1572" s="586"/>
      <c r="F1572" s="172"/>
      <c r="G1572" s="159"/>
      <c r="H1572" s="138"/>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138"/>
    </row>
    <row r="1573" spans="1:33" s="137" customFormat="1" ht="15">
      <c r="A1573" s="139"/>
      <c r="B1573" s="41" t="s">
        <v>1592</v>
      </c>
      <c r="C1573" s="42"/>
      <c r="D1573" s="42"/>
      <c r="E1573" s="586"/>
      <c r="F1573" s="172"/>
      <c r="G1573" s="159"/>
      <c r="H1573" s="138"/>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138"/>
    </row>
    <row r="1574" spans="1:33" s="137" customFormat="1" ht="25.5">
      <c r="A1574" s="139"/>
      <c r="B1574" s="41" t="s">
        <v>1593</v>
      </c>
      <c r="C1574" s="42"/>
      <c r="D1574" s="42"/>
      <c r="E1574" s="586"/>
      <c r="F1574" s="172"/>
      <c r="G1574" s="159"/>
      <c r="H1574" s="138"/>
      <c r="I1574" s="138"/>
      <c r="J1574" s="138"/>
      <c r="K1574" s="138"/>
      <c r="L1574" s="138"/>
      <c r="M1574" s="138"/>
      <c r="N1574" s="138"/>
      <c r="O1574" s="138"/>
      <c r="P1574" s="138"/>
      <c r="Q1574" s="138"/>
      <c r="R1574" s="138"/>
      <c r="S1574" s="138"/>
      <c r="T1574" s="138"/>
      <c r="U1574" s="138"/>
      <c r="V1574" s="138"/>
      <c r="W1574" s="138"/>
      <c r="X1574" s="138"/>
      <c r="Y1574" s="138"/>
      <c r="Z1574" s="138"/>
      <c r="AA1574" s="138"/>
      <c r="AB1574" s="138"/>
      <c r="AC1574" s="138"/>
      <c r="AD1574" s="138"/>
      <c r="AE1574" s="138"/>
      <c r="AF1574" s="138"/>
      <c r="AG1574" s="138"/>
    </row>
    <row r="1575" spans="1:33" s="137" customFormat="1" ht="15">
      <c r="A1575" s="139"/>
      <c r="B1575" s="41" t="s">
        <v>1594</v>
      </c>
      <c r="C1575" s="42"/>
      <c r="D1575" s="42"/>
      <c r="E1575" s="586"/>
      <c r="F1575" s="172"/>
      <c r="G1575" s="159"/>
      <c r="H1575" s="138"/>
      <c r="I1575" s="138"/>
      <c r="J1575" s="138"/>
      <c r="K1575" s="138"/>
      <c r="L1575" s="138"/>
      <c r="M1575" s="138"/>
      <c r="N1575" s="138"/>
      <c r="O1575" s="138"/>
      <c r="P1575" s="138"/>
      <c r="Q1575" s="138"/>
      <c r="R1575" s="138"/>
      <c r="S1575" s="138"/>
      <c r="T1575" s="138"/>
      <c r="U1575" s="138"/>
      <c r="V1575" s="138"/>
      <c r="W1575" s="138"/>
      <c r="X1575" s="138"/>
      <c r="Y1575" s="138"/>
      <c r="Z1575" s="138"/>
      <c r="AA1575" s="138"/>
      <c r="AB1575" s="138"/>
      <c r="AC1575" s="138"/>
      <c r="AD1575" s="138"/>
      <c r="AE1575" s="138"/>
      <c r="AF1575" s="138"/>
      <c r="AG1575" s="138"/>
    </row>
    <row r="1576" spans="1:33" s="137" customFormat="1" ht="15">
      <c r="A1576" s="139"/>
      <c r="B1576" s="41" t="s">
        <v>1595</v>
      </c>
      <c r="C1576" s="42"/>
      <c r="D1576" s="42"/>
      <c r="E1576" s="586"/>
      <c r="F1576" s="172"/>
      <c r="G1576" s="159"/>
      <c r="H1576" s="138"/>
      <c r="I1576" s="138"/>
      <c r="J1576" s="138"/>
      <c r="K1576" s="138"/>
      <c r="L1576" s="138"/>
      <c r="M1576" s="138"/>
      <c r="N1576" s="138"/>
      <c r="O1576" s="138"/>
      <c r="P1576" s="138"/>
      <c r="Q1576" s="138"/>
      <c r="R1576" s="138"/>
      <c r="S1576" s="138"/>
      <c r="T1576" s="138"/>
      <c r="U1576" s="138"/>
      <c r="V1576" s="138"/>
      <c r="W1576" s="138"/>
      <c r="X1576" s="138"/>
      <c r="Y1576" s="138"/>
      <c r="Z1576" s="138"/>
      <c r="AA1576" s="138"/>
      <c r="AB1576" s="138"/>
      <c r="AC1576" s="138"/>
      <c r="AD1576" s="138"/>
      <c r="AE1576" s="138"/>
      <c r="AF1576" s="138"/>
      <c r="AG1576" s="138"/>
    </row>
    <row r="1577" spans="1:33" s="137" customFormat="1" ht="15">
      <c r="A1577" s="139"/>
      <c r="B1577" s="41" t="s">
        <v>1596</v>
      </c>
      <c r="C1577" s="42"/>
      <c r="D1577" s="42"/>
      <c r="E1577" s="586"/>
      <c r="F1577" s="172"/>
      <c r="G1577" s="159"/>
      <c r="H1577" s="138"/>
      <c r="I1577" s="138"/>
      <c r="J1577" s="138"/>
      <c r="K1577" s="138"/>
      <c r="L1577" s="138"/>
      <c r="M1577" s="138"/>
      <c r="N1577" s="138"/>
      <c r="O1577" s="138"/>
      <c r="P1577" s="138"/>
      <c r="Q1577" s="138"/>
      <c r="R1577" s="138"/>
      <c r="S1577" s="138"/>
      <c r="T1577" s="138"/>
      <c r="U1577" s="138"/>
      <c r="V1577" s="138"/>
      <c r="W1577" s="138"/>
      <c r="X1577" s="138"/>
      <c r="Y1577" s="138"/>
      <c r="Z1577" s="138"/>
      <c r="AA1577" s="138"/>
      <c r="AB1577" s="138"/>
      <c r="AC1577" s="138"/>
      <c r="AD1577" s="138"/>
      <c r="AE1577" s="138"/>
      <c r="AF1577" s="138"/>
      <c r="AG1577" s="138"/>
    </row>
    <row r="1578" spans="1:33" s="137" customFormat="1" ht="25.5">
      <c r="A1578" s="139"/>
      <c r="B1578" s="41" t="s">
        <v>1597</v>
      </c>
      <c r="C1578" s="42"/>
      <c r="D1578" s="42"/>
      <c r="E1578" s="586"/>
      <c r="F1578" s="172"/>
      <c r="G1578" s="159"/>
      <c r="H1578" s="138"/>
      <c r="I1578" s="138"/>
      <c r="J1578" s="138"/>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row>
    <row r="1579" spans="1:33" s="137" customFormat="1" ht="15">
      <c r="A1579" s="139"/>
      <c r="B1579" s="41" t="s">
        <v>1598</v>
      </c>
      <c r="C1579" s="42"/>
      <c r="D1579" s="42"/>
      <c r="E1579" s="586"/>
      <c r="F1579" s="172"/>
      <c r="G1579" s="159"/>
      <c r="H1579" s="138"/>
      <c r="I1579" s="138"/>
      <c r="J1579" s="138"/>
      <c r="K1579" s="138"/>
      <c r="L1579" s="138"/>
      <c r="M1579" s="138"/>
      <c r="N1579" s="138"/>
      <c r="O1579" s="138"/>
      <c r="P1579" s="138"/>
      <c r="Q1579" s="138"/>
      <c r="R1579" s="138"/>
      <c r="S1579" s="138"/>
      <c r="T1579" s="138"/>
      <c r="U1579" s="138"/>
      <c r="V1579" s="138"/>
      <c r="W1579" s="138"/>
      <c r="X1579" s="138"/>
      <c r="Y1579" s="138"/>
      <c r="Z1579" s="138"/>
      <c r="AA1579" s="138"/>
      <c r="AB1579" s="138"/>
      <c r="AC1579" s="138"/>
      <c r="AD1579" s="138"/>
      <c r="AE1579" s="138"/>
      <c r="AF1579" s="138"/>
      <c r="AG1579" s="138"/>
    </row>
    <row r="1580" spans="1:33" s="137" customFormat="1" ht="15">
      <c r="A1580" s="139"/>
      <c r="B1580" s="41" t="s">
        <v>1599</v>
      </c>
      <c r="C1580" s="42"/>
      <c r="D1580" s="42"/>
      <c r="E1580" s="586"/>
      <c r="F1580" s="172"/>
      <c r="G1580" s="159"/>
      <c r="H1580" s="138"/>
      <c r="I1580" s="138"/>
      <c r="J1580" s="138"/>
      <c r="K1580" s="138"/>
      <c r="L1580" s="138"/>
      <c r="M1580" s="138"/>
      <c r="N1580" s="138"/>
      <c r="O1580" s="138"/>
      <c r="P1580" s="138"/>
      <c r="Q1580" s="138"/>
      <c r="R1580" s="138"/>
      <c r="S1580" s="138"/>
      <c r="T1580" s="138"/>
      <c r="U1580" s="138"/>
      <c r="V1580" s="138"/>
      <c r="W1580" s="138"/>
      <c r="X1580" s="138"/>
      <c r="Y1580" s="138"/>
      <c r="Z1580" s="138"/>
      <c r="AA1580" s="138"/>
      <c r="AB1580" s="138"/>
      <c r="AC1580" s="138"/>
      <c r="AD1580" s="138"/>
      <c r="AE1580" s="138"/>
      <c r="AF1580" s="138"/>
      <c r="AG1580" s="138"/>
    </row>
    <row r="1581" spans="1:33" s="137" customFormat="1" ht="15">
      <c r="A1581" s="139"/>
      <c r="B1581" s="41" t="s">
        <v>1600</v>
      </c>
      <c r="C1581" s="42"/>
      <c r="D1581" s="42"/>
      <c r="E1581" s="586"/>
      <c r="F1581" s="172"/>
      <c r="G1581" s="159"/>
      <c r="H1581" s="138"/>
      <c r="I1581" s="138"/>
      <c r="J1581" s="138"/>
      <c r="K1581" s="138"/>
      <c r="L1581" s="138"/>
      <c r="M1581" s="138"/>
      <c r="N1581" s="138"/>
      <c r="O1581" s="138"/>
      <c r="P1581" s="138"/>
      <c r="Q1581" s="138"/>
      <c r="R1581" s="138"/>
      <c r="S1581" s="138"/>
      <c r="T1581" s="138"/>
      <c r="U1581" s="138"/>
      <c r="V1581" s="138"/>
      <c r="W1581" s="138"/>
      <c r="X1581" s="138"/>
      <c r="Y1581" s="138"/>
      <c r="Z1581" s="138"/>
      <c r="AA1581" s="138"/>
      <c r="AB1581" s="138"/>
      <c r="AC1581" s="138"/>
      <c r="AD1581" s="138"/>
      <c r="AE1581" s="138"/>
      <c r="AF1581" s="138"/>
      <c r="AG1581" s="138"/>
    </row>
    <row r="1582" spans="1:33" s="137" customFormat="1" ht="15">
      <c r="A1582" s="139"/>
      <c r="B1582" s="41" t="s">
        <v>704</v>
      </c>
      <c r="C1582" s="42"/>
      <c r="D1582" s="42"/>
      <c r="E1582" s="586"/>
      <c r="F1582" s="172"/>
      <c r="G1582" s="159"/>
      <c r="H1582" s="138"/>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138"/>
    </row>
    <row r="1583" spans="1:33" s="137" customFormat="1" ht="38.25">
      <c r="A1583" s="139"/>
      <c r="B1583" s="41" t="s">
        <v>1601</v>
      </c>
      <c r="C1583" s="42"/>
      <c r="D1583" s="42"/>
      <c r="E1583" s="586"/>
      <c r="F1583" s="172"/>
      <c r="G1583" s="159"/>
      <c r="H1583" s="138"/>
      <c r="I1583" s="138"/>
      <c r="J1583" s="138"/>
      <c r="K1583" s="138"/>
      <c r="L1583" s="138"/>
      <c r="M1583" s="138"/>
      <c r="N1583" s="138"/>
      <c r="O1583" s="138"/>
      <c r="P1583" s="138"/>
      <c r="Q1583" s="138"/>
      <c r="R1583" s="138"/>
      <c r="S1583" s="138"/>
      <c r="T1583" s="138"/>
      <c r="U1583" s="138"/>
      <c r="V1583" s="138"/>
      <c r="W1583" s="138"/>
      <c r="X1583" s="138"/>
      <c r="Y1583" s="138"/>
      <c r="Z1583" s="138"/>
      <c r="AA1583" s="138"/>
      <c r="AB1583" s="138"/>
      <c r="AC1583" s="138"/>
      <c r="AD1583" s="138"/>
      <c r="AE1583" s="138"/>
      <c r="AF1583" s="138"/>
      <c r="AG1583" s="138"/>
    </row>
    <row r="1584" spans="1:33" s="137" customFormat="1" ht="25.5">
      <c r="A1584" s="139"/>
      <c r="B1584" s="41" t="s">
        <v>1602</v>
      </c>
      <c r="C1584" s="42"/>
      <c r="D1584" s="42"/>
      <c r="E1584" s="586"/>
      <c r="F1584" s="172"/>
      <c r="G1584" s="159"/>
      <c r="H1584" s="138"/>
      <c r="I1584" s="138"/>
      <c r="J1584" s="138"/>
      <c r="K1584" s="138"/>
      <c r="L1584" s="138"/>
      <c r="M1584" s="138"/>
      <c r="N1584" s="138"/>
      <c r="O1584" s="138"/>
      <c r="P1584" s="138"/>
      <c r="Q1584" s="138"/>
      <c r="R1584" s="138"/>
      <c r="S1584" s="138"/>
      <c r="T1584" s="138"/>
      <c r="U1584" s="138"/>
      <c r="V1584" s="138"/>
      <c r="W1584" s="138"/>
      <c r="X1584" s="138"/>
      <c r="Y1584" s="138"/>
      <c r="Z1584" s="138"/>
      <c r="AA1584" s="138"/>
      <c r="AB1584" s="138"/>
      <c r="AC1584" s="138"/>
      <c r="AD1584" s="138"/>
      <c r="AE1584" s="138"/>
      <c r="AF1584" s="138"/>
      <c r="AG1584" s="138"/>
    </row>
    <row r="1585" spans="1:33" s="137" customFormat="1" ht="15">
      <c r="A1585" s="139"/>
      <c r="B1585" s="1" t="s">
        <v>1603</v>
      </c>
      <c r="C1585" s="42"/>
      <c r="D1585" s="42"/>
      <c r="E1585" s="586"/>
      <c r="F1585" s="172"/>
      <c r="G1585" s="159"/>
      <c r="H1585" s="138"/>
      <c r="I1585" s="138"/>
      <c r="J1585" s="138"/>
      <c r="K1585" s="138"/>
      <c r="L1585" s="138"/>
      <c r="M1585" s="138"/>
      <c r="N1585" s="138"/>
      <c r="O1585" s="138"/>
      <c r="P1585" s="138"/>
      <c r="Q1585" s="138"/>
      <c r="R1585" s="138"/>
      <c r="S1585" s="138"/>
      <c r="T1585" s="138"/>
      <c r="U1585" s="138"/>
      <c r="V1585" s="138"/>
      <c r="W1585" s="138"/>
      <c r="X1585" s="138"/>
      <c r="Y1585" s="138"/>
      <c r="Z1585" s="138"/>
      <c r="AA1585" s="138"/>
      <c r="AB1585" s="138"/>
      <c r="AC1585" s="138"/>
      <c r="AD1585" s="138"/>
      <c r="AE1585" s="138"/>
      <c r="AF1585" s="138"/>
      <c r="AG1585" s="138"/>
    </row>
    <row r="1586" spans="1:33" s="137" customFormat="1" ht="15">
      <c r="A1586" s="139"/>
      <c r="B1586" s="1"/>
      <c r="C1586" s="39" t="s">
        <v>1588</v>
      </c>
      <c r="D1586" s="39">
        <v>1</v>
      </c>
      <c r="E1586" s="586"/>
      <c r="F1586" s="172">
        <f>D1586*E1586</f>
        <v>0</v>
      </c>
      <c r="G1586" s="159"/>
      <c r="H1586" s="138"/>
      <c r="I1586" s="138"/>
      <c r="J1586" s="138"/>
      <c r="K1586" s="138"/>
      <c r="L1586" s="138"/>
      <c r="M1586" s="138"/>
      <c r="N1586" s="138"/>
      <c r="O1586" s="138"/>
      <c r="P1586" s="138"/>
      <c r="Q1586" s="138"/>
      <c r="R1586" s="138"/>
      <c r="S1586" s="138"/>
      <c r="T1586" s="138"/>
      <c r="U1586" s="138"/>
      <c r="V1586" s="138"/>
      <c r="W1586" s="138"/>
      <c r="X1586" s="138"/>
      <c r="Y1586" s="138"/>
      <c r="Z1586" s="138"/>
      <c r="AA1586" s="138"/>
      <c r="AB1586" s="138"/>
      <c r="AC1586" s="138"/>
      <c r="AD1586" s="138"/>
      <c r="AE1586" s="138"/>
      <c r="AF1586" s="138"/>
      <c r="AG1586" s="138"/>
    </row>
    <row r="1587" spans="1:33" s="137" customFormat="1" ht="15">
      <c r="A1587" s="139"/>
      <c r="B1587" s="165"/>
      <c r="C1587" s="42"/>
      <c r="D1587" s="42"/>
      <c r="E1587" s="586"/>
      <c r="F1587" s="172"/>
      <c r="G1587" s="159"/>
      <c r="H1587" s="138"/>
      <c r="I1587" s="138"/>
      <c r="J1587" s="138"/>
      <c r="K1587" s="138"/>
      <c r="L1587" s="138"/>
      <c r="M1587" s="138"/>
      <c r="N1587" s="138"/>
      <c r="O1587" s="138"/>
      <c r="P1587" s="138"/>
      <c r="Q1587" s="138"/>
      <c r="R1587" s="138"/>
      <c r="S1587" s="138"/>
      <c r="T1587" s="138"/>
      <c r="U1587" s="138"/>
      <c r="V1587" s="138"/>
      <c r="W1587" s="138"/>
      <c r="X1587" s="138"/>
      <c r="Y1587" s="138"/>
      <c r="Z1587" s="138"/>
      <c r="AA1587" s="138"/>
      <c r="AB1587" s="138"/>
      <c r="AC1587" s="138"/>
      <c r="AD1587" s="138"/>
      <c r="AE1587" s="138"/>
      <c r="AF1587" s="138"/>
      <c r="AG1587" s="138"/>
    </row>
    <row r="1588" spans="1:33" s="137" customFormat="1" ht="89.25">
      <c r="A1588" s="139" t="s">
        <v>1604</v>
      </c>
      <c r="B1588" s="43" t="s">
        <v>705</v>
      </c>
      <c r="C1588" s="39"/>
      <c r="D1588" s="39"/>
      <c r="E1588" s="586"/>
      <c r="F1588" s="172"/>
      <c r="G1588" s="159"/>
      <c r="H1588" s="138"/>
      <c r="I1588" s="138"/>
      <c r="J1588" s="138"/>
      <c r="K1588" s="138"/>
      <c r="L1588" s="138"/>
      <c r="M1588" s="138"/>
      <c r="N1588" s="138"/>
      <c r="O1588" s="138"/>
      <c r="P1588" s="138"/>
      <c r="Q1588" s="138"/>
      <c r="R1588" s="138"/>
      <c r="S1588" s="138"/>
      <c r="T1588" s="138"/>
      <c r="U1588" s="138"/>
      <c r="V1588" s="138"/>
      <c r="W1588" s="138"/>
      <c r="X1588" s="138"/>
      <c r="Y1588" s="138"/>
      <c r="Z1588" s="138"/>
      <c r="AA1588" s="138"/>
      <c r="AB1588" s="138"/>
      <c r="AC1588" s="138"/>
      <c r="AD1588" s="138"/>
      <c r="AE1588" s="138"/>
      <c r="AF1588" s="138"/>
      <c r="AG1588" s="138"/>
    </row>
    <row r="1589" spans="1:33" s="137" customFormat="1" ht="15">
      <c r="A1589" s="139"/>
      <c r="B1589" s="43" t="s">
        <v>706</v>
      </c>
      <c r="C1589" s="39" t="s">
        <v>832</v>
      </c>
      <c r="D1589" s="39">
        <v>50</v>
      </c>
      <c r="E1589" s="586"/>
      <c r="F1589" s="172">
        <f>D1589*E1589</f>
        <v>0</v>
      </c>
      <c r="G1589" s="159"/>
      <c r="H1589" s="138"/>
      <c r="I1589" s="138"/>
      <c r="J1589" s="138"/>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row>
    <row r="1590" spans="1:33" s="137" customFormat="1" ht="15">
      <c r="A1590" s="139"/>
      <c r="B1590" s="43"/>
      <c r="C1590" s="39"/>
      <c r="D1590" s="39"/>
      <c r="E1590" s="586"/>
      <c r="F1590" s="172"/>
      <c r="G1590" s="159"/>
      <c r="H1590" s="138"/>
      <c r="I1590" s="138"/>
      <c r="J1590" s="138"/>
      <c r="K1590" s="138"/>
      <c r="L1590" s="138"/>
      <c r="M1590" s="138"/>
      <c r="N1590" s="138"/>
      <c r="O1590" s="138"/>
      <c r="P1590" s="138"/>
      <c r="Q1590" s="138"/>
      <c r="R1590" s="138"/>
      <c r="S1590" s="138"/>
      <c r="T1590" s="138"/>
      <c r="U1590" s="138"/>
      <c r="V1590" s="138"/>
      <c r="W1590" s="138"/>
      <c r="X1590" s="138"/>
      <c r="Y1590" s="138"/>
      <c r="Z1590" s="138"/>
      <c r="AA1590" s="138"/>
      <c r="AB1590" s="138"/>
      <c r="AC1590" s="138"/>
      <c r="AD1590" s="138"/>
      <c r="AE1590" s="138"/>
      <c r="AF1590" s="138"/>
      <c r="AG1590" s="138"/>
    </row>
    <row r="1591" spans="1:33" s="137" customFormat="1" ht="102">
      <c r="A1591" s="139" t="s">
        <v>1605</v>
      </c>
      <c r="B1591" s="43" t="s">
        <v>707</v>
      </c>
      <c r="C1591" s="42"/>
      <c r="D1591" s="42"/>
      <c r="E1591" s="586"/>
      <c r="F1591" s="172"/>
      <c r="G1591" s="159"/>
      <c r="H1591" s="138"/>
      <c r="I1591" s="138"/>
      <c r="J1591" s="138"/>
      <c r="K1591" s="138"/>
      <c r="L1591" s="138"/>
      <c r="M1591" s="138"/>
      <c r="N1591" s="138"/>
      <c r="O1591" s="138"/>
      <c r="P1591" s="138"/>
      <c r="Q1591" s="138"/>
      <c r="R1591" s="138"/>
      <c r="S1591" s="138"/>
      <c r="T1591" s="138"/>
      <c r="U1591" s="138"/>
      <c r="V1591" s="138"/>
      <c r="W1591" s="138"/>
      <c r="X1591" s="138"/>
      <c r="Y1591" s="138"/>
      <c r="Z1591" s="138"/>
      <c r="AA1591" s="138"/>
      <c r="AB1591" s="138"/>
      <c r="AC1591" s="138"/>
      <c r="AD1591" s="138"/>
      <c r="AE1591" s="138"/>
      <c r="AF1591" s="138"/>
      <c r="AG1591" s="138"/>
    </row>
    <row r="1592" spans="1:33" s="137" customFormat="1" ht="15">
      <c r="A1592" s="139"/>
      <c r="B1592" s="43" t="s">
        <v>708</v>
      </c>
      <c r="C1592" s="39" t="s">
        <v>832</v>
      </c>
      <c r="D1592" s="39">
        <v>50</v>
      </c>
      <c r="E1592" s="586"/>
      <c r="F1592" s="172">
        <f>D1592*E1592</f>
        <v>0</v>
      </c>
      <c r="G1592" s="159"/>
      <c r="H1592" s="138"/>
      <c r="I1592" s="138"/>
      <c r="J1592" s="138"/>
      <c r="K1592" s="138"/>
      <c r="L1592" s="138"/>
      <c r="M1592" s="138"/>
      <c r="N1592" s="138"/>
      <c r="O1592" s="138"/>
      <c r="P1592" s="138"/>
      <c r="Q1592" s="138"/>
      <c r="R1592" s="138"/>
      <c r="S1592" s="138"/>
      <c r="T1592" s="138"/>
      <c r="U1592" s="138"/>
      <c r="V1592" s="138"/>
      <c r="W1592" s="138"/>
      <c r="X1592" s="138"/>
      <c r="Y1592" s="138"/>
      <c r="Z1592" s="138"/>
      <c r="AA1592" s="138"/>
      <c r="AB1592" s="138"/>
      <c r="AC1592" s="138"/>
      <c r="AD1592" s="138"/>
      <c r="AE1592" s="138"/>
      <c r="AF1592" s="138"/>
      <c r="AG1592" s="138"/>
    </row>
    <row r="1593" spans="1:33" s="137" customFormat="1" ht="15">
      <c r="A1593" s="139"/>
      <c r="B1593" s="165"/>
      <c r="C1593" s="39"/>
      <c r="D1593" s="39"/>
      <c r="E1593" s="586"/>
      <c r="F1593" s="172"/>
      <c r="G1593" s="159"/>
      <c r="H1593" s="138"/>
      <c r="I1593" s="138"/>
      <c r="J1593" s="138"/>
      <c r="K1593" s="138"/>
      <c r="L1593" s="138"/>
      <c r="M1593" s="138"/>
      <c r="N1593" s="138"/>
      <c r="O1593" s="138"/>
      <c r="P1593" s="138"/>
      <c r="Q1593" s="138"/>
      <c r="R1593" s="138"/>
      <c r="S1593" s="138"/>
      <c r="T1593" s="138"/>
      <c r="U1593" s="138"/>
      <c r="V1593" s="138"/>
      <c r="W1593" s="138"/>
      <c r="X1593" s="138"/>
      <c r="Y1593" s="138"/>
      <c r="Z1593" s="138"/>
      <c r="AA1593" s="138"/>
      <c r="AB1593" s="138"/>
      <c r="AC1593" s="138"/>
      <c r="AD1593" s="138"/>
      <c r="AE1593" s="138"/>
      <c r="AF1593" s="138"/>
      <c r="AG1593" s="138"/>
    </row>
    <row r="1594" spans="1:33" s="137" customFormat="1" ht="38.25">
      <c r="A1594" s="139" t="s">
        <v>1606</v>
      </c>
      <c r="B1594" s="43" t="s">
        <v>1611</v>
      </c>
      <c r="C1594" s="39" t="s">
        <v>886</v>
      </c>
      <c r="D1594" s="39">
        <v>1</v>
      </c>
      <c r="E1594" s="586"/>
      <c r="F1594" s="172">
        <f>D1594*E1594</f>
        <v>0</v>
      </c>
      <c r="G1594" s="159"/>
      <c r="H1594" s="138"/>
      <c r="I1594" s="138"/>
      <c r="J1594" s="138"/>
      <c r="K1594" s="138"/>
      <c r="L1594" s="138"/>
      <c r="M1594" s="138"/>
      <c r="N1594" s="138"/>
      <c r="O1594" s="138"/>
      <c r="P1594" s="138"/>
      <c r="Q1594" s="138"/>
      <c r="R1594" s="138"/>
      <c r="S1594" s="138"/>
      <c r="T1594" s="138"/>
      <c r="U1594" s="138"/>
      <c r="V1594" s="138"/>
      <c r="W1594" s="138"/>
      <c r="X1594" s="138"/>
      <c r="Y1594" s="138"/>
      <c r="Z1594" s="138"/>
      <c r="AA1594" s="138"/>
      <c r="AB1594" s="138"/>
      <c r="AC1594" s="138"/>
      <c r="AD1594" s="138"/>
      <c r="AE1594" s="138"/>
      <c r="AF1594" s="138"/>
      <c r="AG1594" s="138"/>
    </row>
    <row r="1595" spans="1:33" s="137" customFormat="1" ht="15">
      <c r="A1595" s="139"/>
      <c r="B1595" s="43"/>
      <c r="C1595" s="39"/>
      <c r="D1595" s="39"/>
      <c r="E1595" s="586"/>
      <c r="F1595" s="172"/>
      <c r="G1595" s="159"/>
      <c r="H1595" s="138"/>
      <c r="I1595" s="138"/>
      <c r="J1595" s="138"/>
      <c r="K1595" s="138"/>
      <c r="L1595" s="138"/>
      <c r="M1595" s="138"/>
      <c r="N1595" s="138"/>
      <c r="O1595" s="138"/>
      <c r="P1595" s="138"/>
      <c r="Q1595" s="138"/>
      <c r="R1595" s="138"/>
      <c r="S1595" s="138"/>
      <c r="T1595" s="138"/>
      <c r="U1595" s="138"/>
      <c r="V1595" s="138"/>
      <c r="W1595" s="138"/>
      <c r="X1595" s="138"/>
      <c r="Y1595" s="138"/>
      <c r="Z1595" s="138"/>
      <c r="AA1595" s="138"/>
      <c r="AB1595" s="138"/>
      <c r="AC1595" s="138"/>
      <c r="AD1595" s="138"/>
      <c r="AE1595" s="138"/>
      <c r="AF1595" s="138"/>
      <c r="AG1595" s="138"/>
    </row>
    <row r="1596" spans="1:33" s="137" customFormat="1" ht="38.25">
      <c r="A1596" s="139" t="s">
        <v>1608</v>
      </c>
      <c r="B1596" s="43" t="s">
        <v>1613</v>
      </c>
      <c r="C1596" s="39" t="s">
        <v>1607</v>
      </c>
      <c r="D1596" s="39">
        <v>13</v>
      </c>
      <c r="E1596" s="586"/>
      <c r="F1596" s="172">
        <f>D1596*E1596</f>
        <v>0</v>
      </c>
      <c r="G1596" s="159"/>
      <c r="H1596" s="138"/>
      <c r="I1596" s="138"/>
      <c r="J1596" s="138"/>
      <c r="K1596" s="138"/>
      <c r="L1596" s="138"/>
      <c r="M1596" s="138"/>
      <c r="N1596" s="138"/>
      <c r="O1596" s="138"/>
      <c r="P1596" s="138"/>
      <c r="Q1596" s="138"/>
      <c r="R1596" s="138"/>
      <c r="S1596" s="138"/>
      <c r="T1596" s="138"/>
      <c r="U1596" s="138"/>
      <c r="V1596" s="138"/>
      <c r="W1596" s="138"/>
      <c r="X1596" s="138"/>
      <c r="Y1596" s="138"/>
      <c r="Z1596" s="138"/>
      <c r="AA1596" s="138"/>
      <c r="AB1596" s="138"/>
      <c r="AC1596" s="138"/>
      <c r="AD1596" s="138"/>
      <c r="AE1596" s="138"/>
      <c r="AF1596" s="138"/>
      <c r="AG1596" s="138"/>
    </row>
    <row r="1597" spans="1:33" s="137" customFormat="1" ht="15">
      <c r="A1597" s="139"/>
      <c r="B1597" s="166"/>
      <c r="C1597" s="39"/>
      <c r="D1597" s="39"/>
      <c r="E1597" s="586"/>
      <c r="F1597" s="172"/>
      <c r="G1597" s="159"/>
      <c r="H1597" s="138"/>
      <c r="I1597" s="138"/>
      <c r="J1597" s="138"/>
      <c r="K1597" s="138"/>
      <c r="L1597" s="138"/>
      <c r="M1597" s="138"/>
      <c r="N1597" s="138"/>
      <c r="O1597" s="138"/>
      <c r="P1597" s="138"/>
      <c r="Q1597" s="138"/>
      <c r="R1597" s="138"/>
      <c r="S1597" s="138"/>
      <c r="T1597" s="138"/>
      <c r="U1597" s="138"/>
      <c r="V1597" s="138"/>
      <c r="W1597" s="138"/>
      <c r="X1597" s="138"/>
      <c r="Y1597" s="138"/>
      <c r="Z1597" s="138"/>
      <c r="AA1597" s="138"/>
      <c r="AB1597" s="138"/>
      <c r="AC1597" s="138"/>
      <c r="AD1597" s="138"/>
      <c r="AE1597" s="138"/>
      <c r="AF1597" s="138"/>
      <c r="AG1597" s="138"/>
    </row>
    <row r="1598" spans="1:33" s="137" customFormat="1" ht="102">
      <c r="A1598" s="139" t="s">
        <v>1609</v>
      </c>
      <c r="B1598" s="60" t="s">
        <v>709</v>
      </c>
      <c r="C1598" s="39" t="s">
        <v>1588</v>
      </c>
      <c r="D1598" s="39">
        <v>1</v>
      </c>
      <c r="E1598" s="586"/>
      <c r="F1598" s="172">
        <f>D1598*E1598</f>
        <v>0</v>
      </c>
      <c r="G1598" s="159"/>
      <c r="H1598" s="138"/>
      <c r="I1598" s="138"/>
      <c r="J1598" s="138"/>
      <c r="K1598" s="138"/>
      <c r="L1598" s="138"/>
      <c r="M1598" s="138"/>
      <c r="N1598" s="138"/>
      <c r="O1598" s="138"/>
      <c r="P1598" s="138"/>
      <c r="Q1598" s="138"/>
      <c r="R1598" s="138"/>
      <c r="S1598" s="138"/>
      <c r="T1598" s="138"/>
      <c r="U1598" s="138"/>
      <c r="V1598" s="138"/>
      <c r="W1598" s="138"/>
      <c r="X1598" s="138"/>
      <c r="Y1598" s="138"/>
      <c r="Z1598" s="138"/>
      <c r="AA1598" s="138"/>
      <c r="AB1598" s="138"/>
      <c r="AC1598" s="138"/>
      <c r="AD1598" s="138"/>
      <c r="AE1598" s="138"/>
      <c r="AF1598" s="138"/>
      <c r="AG1598" s="138"/>
    </row>
    <row r="1599" spans="1:33" s="137" customFormat="1" ht="15">
      <c r="A1599" s="139"/>
      <c r="B1599" s="165"/>
      <c r="C1599" s="39"/>
      <c r="D1599" s="39"/>
      <c r="E1599" s="586"/>
      <c r="F1599" s="172"/>
      <c r="G1599" s="159"/>
      <c r="H1599" s="138"/>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138"/>
    </row>
    <row r="1600" spans="1:33" s="161" customFormat="1" ht="114.75">
      <c r="A1600" s="139" t="s">
        <v>1610</v>
      </c>
      <c r="B1600" s="1" t="s">
        <v>710</v>
      </c>
      <c r="C1600" s="39"/>
      <c r="D1600" s="39"/>
      <c r="E1600" s="586"/>
      <c r="F1600" s="553"/>
      <c r="G1600" s="159"/>
      <c r="H1600" s="160"/>
      <c r="I1600" s="160"/>
      <c r="J1600" s="160"/>
      <c r="K1600" s="160"/>
      <c r="L1600" s="160"/>
      <c r="M1600" s="160"/>
      <c r="N1600" s="160"/>
      <c r="O1600" s="160"/>
      <c r="P1600" s="160"/>
      <c r="Q1600" s="160"/>
      <c r="R1600" s="160"/>
      <c r="S1600" s="160"/>
      <c r="T1600" s="160"/>
      <c r="U1600" s="160"/>
      <c r="V1600" s="160"/>
      <c r="W1600" s="160"/>
      <c r="X1600" s="160"/>
      <c r="Y1600" s="160"/>
      <c r="Z1600" s="160"/>
      <c r="AA1600" s="160"/>
      <c r="AB1600" s="160"/>
      <c r="AC1600" s="160"/>
      <c r="AD1600" s="160"/>
      <c r="AE1600" s="160"/>
      <c r="AF1600" s="160"/>
      <c r="AG1600" s="160"/>
    </row>
    <row r="1601" spans="1:33" s="161" customFormat="1" ht="15">
      <c r="A1601" s="139"/>
      <c r="B1601" s="1" t="s">
        <v>938</v>
      </c>
      <c r="C1601" s="39"/>
      <c r="D1601" s="39"/>
      <c r="E1601" s="586"/>
      <c r="F1601" s="553"/>
      <c r="G1601" s="159"/>
      <c r="H1601" s="160"/>
      <c r="I1601" s="160"/>
      <c r="J1601" s="160"/>
      <c r="K1601" s="160"/>
      <c r="L1601" s="160"/>
      <c r="M1601" s="160"/>
      <c r="N1601" s="160"/>
      <c r="O1601" s="160"/>
      <c r="P1601" s="160"/>
      <c r="Q1601" s="160"/>
      <c r="R1601" s="160"/>
      <c r="S1601" s="160"/>
      <c r="T1601" s="160"/>
      <c r="U1601" s="160"/>
      <c r="V1601" s="160"/>
      <c r="W1601" s="160"/>
      <c r="X1601" s="160"/>
      <c r="Y1601" s="160"/>
      <c r="Z1601" s="160"/>
      <c r="AA1601" s="160"/>
      <c r="AB1601" s="160"/>
      <c r="AC1601" s="160"/>
      <c r="AD1601" s="160"/>
      <c r="AE1601" s="160"/>
      <c r="AF1601" s="160"/>
      <c r="AG1601" s="160"/>
    </row>
    <row r="1602" spans="1:33" s="137" customFormat="1" ht="15">
      <c r="A1602" s="139"/>
      <c r="B1602" s="1" t="s">
        <v>1614</v>
      </c>
      <c r="C1602" s="39"/>
      <c r="D1602" s="39"/>
      <c r="E1602" s="586"/>
      <c r="F1602" s="172"/>
      <c r="G1602" s="159"/>
      <c r="H1602" s="138"/>
      <c r="I1602" s="138"/>
      <c r="J1602" s="138"/>
      <c r="K1602" s="138"/>
      <c r="L1602" s="138"/>
      <c r="M1602" s="138"/>
      <c r="N1602" s="138"/>
      <c r="O1602" s="138"/>
      <c r="P1602" s="138"/>
      <c r="Q1602" s="138"/>
      <c r="R1602" s="138"/>
      <c r="S1602" s="138"/>
      <c r="T1602" s="138"/>
      <c r="U1602" s="138"/>
      <c r="V1602" s="138"/>
      <c r="W1602" s="138"/>
      <c r="X1602" s="138"/>
      <c r="Y1602" s="138"/>
      <c r="Z1602" s="138"/>
      <c r="AA1602" s="138"/>
      <c r="AB1602" s="138"/>
      <c r="AC1602" s="138"/>
      <c r="AD1602" s="138"/>
      <c r="AE1602" s="138"/>
      <c r="AF1602" s="138"/>
      <c r="AG1602" s="138"/>
    </row>
    <row r="1603" spans="1:33" s="137" customFormat="1" ht="15">
      <c r="A1603" s="139"/>
      <c r="B1603" s="1" t="s">
        <v>711</v>
      </c>
      <c r="C1603" s="42"/>
      <c r="D1603" s="42"/>
      <c r="E1603" s="586"/>
      <c r="F1603" s="172"/>
      <c r="G1603" s="159"/>
      <c r="H1603" s="138"/>
      <c r="I1603" s="138"/>
      <c r="J1603" s="138"/>
      <c r="K1603" s="138"/>
      <c r="L1603" s="138"/>
      <c r="M1603" s="138"/>
      <c r="N1603" s="138"/>
      <c r="O1603" s="138"/>
      <c r="P1603" s="138"/>
      <c r="Q1603" s="138"/>
      <c r="R1603" s="138"/>
      <c r="S1603" s="138"/>
      <c r="T1603" s="138"/>
      <c r="U1603" s="138"/>
      <c r="V1603" s="138"/>
      <c r="W1603" s="138"/>
      <c r="X1603" s="138"/>
      <c r="Y1603" s="138"/>
      <c r="Z1603" s="138"/>
      <c r="AA1603" s="138"/>
      <c r="AB1603" s="138"/>
      <c r="AC1603" s="138"/>
      <c r="AD1603" s="138"/>
      <c r="AE1603" s="138"/>
      <c r="AF1603" s="138"/>
      <c r="AG1603" s="138"/>
    </row>
    <row r="1604" spans="1:33" s="137" customFormat="1" ht="38.25">
      <c r="A1604" s="139"/>
      <c r="B1604" s="1" t="s">
        <v>712</v>
      </c>
      <c r="C1604" s="42"/>
      <c r="D1604" s="42"/>
      <c r="E1604" s="586"/>
      <c r="F1604" s="172"/>
      <c r="G1604" s="159"/>
      <c r="H1604" s="138"/>
      <c r="I1604" s="138"/>
      <c r="J1604" s="138"/>
      <c r="K1604" s="138"/>
      <c r="L1604" s="138"/>
      <c r="M1604" s="138"/>
      <c r="N1604" s="138"/>
      <c r="O1604" s="138"/>
      <c r="P1604" s="138"/>
      <c r="Q1604" s="138"/>
      <c r="R1604" s="138"/>
      <c r="S1604" s="138"/>
      <c r="T1604" s="138"/>
      <c r="U1604" s="138"/>
      <c r="V1604" s="138"/>
      <c r="W1604" s="138"/>
      <c r="X1604" s="138"/>
      <c r="Y1604" s="138"/>
      <c r="Z1604" s="138"/>
      <c r="AA1604" s="138"/>
      <c r="AB1604" s="138"/>
      <c r="AC1604" s="138"/>
      <c r="AD1604" s="138"/>
      <c r="AE1604" s="138"/>
      <c r="AF1604" s="138"/>
      <c r="AG1604" s="138"/>
    </row>
    <row r="1605" spans="1:33" s="137" customFormat="1" ht="15">
      <c r="A1605" s="139"/>
      <c r="B1605" s="1" t="s">
        <v>1615</v>
      </c>
      <c r="C1605" s="42"/>
      <c r="D1605" s="42"/>
      <c r="E1605" s="586"/>
      <c r="F1605" s="172"/>
      <c r="G1605" s="159"/>
      <c r="H1605" s="138"/>
      <c r="I1605" s="138"/>
      <c r="J1605" s="138"/>
      <c r="K1605" s="138"/>
      <c r="L1605" s="138"/>
      <c r="M1605" s="138"/>
      <c r="N1605" s="138"/>
      <c r="O1605" s="138"/>
      <c r="P1605" s="138"/>
      <c r="Q1605" s="138"/>
      <c r="R1605" s="138"/>
      <c r="S1605" s="138"/>
      <c r="T1605" s="138"/>
      <c r="U1605" s="138"/>
      <c r="V1605" s="138"/>
      <c r="W1605" s="138"/>
      <c r="X1605" s="138"/>
      <c r="Y1605" s="138"/>
      <c r="Z1605" s="138"/>
      <c r="AA1605" s="138"/>
      <c r="AB1605" s="138"/>
      <c r="AC1605" s="138"/>
      <c r="AD1605" s="138"/>
      <c r="AE1605" s="138"/>
      <c r="AF1605" s="138"/>
      <c r="AG1605" s="138"/>
    </row>
    <row r="1606" spans="1:33" s="137" customFormat="1" ht="38.25">
      <c r="A1606" s="139"/>
      <c r="B1606" s="1" t="s">
        <v>1616</v>
      </c>
      <c r="C1606" s="39" t="s">
        <v>1588</v>
      </c>
      <c r="D1606" s="39">
        <v>1</v>
      </c>
      <c r="E1606" s="586"/>
      <c r="F1606" s="172">
        <f>D1606*E1606</f>
        <v>0</v>
      </c>
      <c r="G1606" s="159"/>
      <c r="H1606" s="138"/>
      <c r="I1606" s="138"/>
      <c r="J1606" s="138"/>
      <c r="K1606" s="138"/>
      <c r="L1606" s="138"/>
      <c r="M1606" s="138"/>
      <c r="N1606" s="138"/>
      <c r="O1606" s="138"/>
      <c r="P1606" s="138"/>
      <c r="Q1606" s="138"/>
      <c r="R1606" s="138"/>
      <c r="S1606" s="138"/>
      <c r="T1606" s="138"/>
      <c r="U1606" s="138"/>
      <c r="V1606" s="138"/>
      <c r="W1606" s="138"/>
      <c r="X1606" s="138"/>
      <c r="Y1606" s="138"/>
      <c r="Z1606" s="138"/>
      <c r="AA1606" s="138"/>
      <c r="AB1606" s="138"/>
      <c r="AC1606" s="138"/>
      <c r="AD1606" s="138"/>
      <c r="AE1606" s="138"/>
      <c r="AF1606" s="138"/>
      <c r="AG1606" s="138"/>
    </row>
    <row r="1607" spans="1:33" s="137" customFormat="1" ht="15">
      <c r="A1607" s="139"/>
      <c r="B1607" s="42"/>
      <c r="C1607" s="42"/>
      <c r="D1607" s="42"/>
      <c r="E1607" s="586"/>
      <c r="F1607" s="172"/>
      <c r="G1607" s="159"/>
      <c r="H1607" s="138"/>
      <c r="I1607" s="138"/>
      <c r="J1607" s="138"/>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row>
    <row r="1608" spans="1:33" s="137" customFormat="1" ht="114.75">
      <c r="A1608" s="139" t="s">
        <v>1612</v>
      </c>
      <c r="B1608" s="1" t="s">
        <v>713</v>
      </c>
      <c r="C1608" s="39"/>
      <c r="D1608" s="39"/>
      <c r="E1608" s="586"/>
      <c r="F1608" s="172"/>
      <c r="G1608" s="159"/>
      <c r="H1608" s="138"/>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138"/>
    </row>
    <row r="1609" spans="1:33" s="137" customFormat="1" ht="15">
      <c r="A1609" s="139"/>
      <c r="B1609" s="1" t="s">
        <v>938</v>
      </c>
      <c r="C1609" s="39"/>
      <c r="D1609" s="39"/>
      <c r="E1609" s="586"/>
      <c r="F1609" s="172"/>
      <c r="G1609" s="159"/>
      <c r="H1609" s="138"/>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138"/>
    </row>
    <row r="1610" spans="1:33" s="137" customFormat="1" ht="15">
      <c r="A1610" s="139"/>
      <c r="B1610" s="1" t="s">
        <v>1617</v>
      </c>
      <c r="C1610" s="39"/>
      <c r="D1610" s="39"/>
      <c r="E1610" s="586"/>
      <c r="F1610" s="172"/>
      <c r="G1610" s="159"/>
      <c r="H1610" s="138"/>
      <c r="I1610" s="138"/>
      <c r="J1610" s="138"/>
      <c r="K1610" s="138"/>
      <c r="L1610" s="138"/>
      <c r="M1610" s="138"/>
      <c r="N1610" s="138"/>
      <c r="O1610" s="138"/>
      <c r="P1610" s="138"/>
      <c r="Q1610" s="138"/>
      <c r="R1610" s="138"/>
      <c r="S1610" s="138"/>
      <c r="T1610" s="138"/>
      <c r="U1610" s="138"/>
      <c r="V1610" s="138"/>
      <c r="W1610" s="138"/>
      <c r="X1610" s="138"/>
      <c r="Y1610" s="138"/>
      <c r="Z1610" s="138"/>
      <c r="AA1610" s="138"/>
      <c r="AB1610" s="138"/>
      <c r="AC1610" s="138"/>
      <c r="AD1610" s="138"/>
      <c r="AE1610" s="138"/>
      <c r="AF1610" s="138"/>
      <c r="AG1610" s="138"/>
    </row>
    <row r="1611" spans="1:33" s="137" customFormat="1" ht="15">
      <c r="A1611" s="139"/>
      <c r="B1611" s="1" t="s">
        <v>714</v>
      </c>
      <c r="C1611" s="42"/>
      <c r="D1611" s="42"/>
      <c r="E1611" s="586"/>
      <c r="F1611" s="172"/>
      <c r="G1611" s="159"/>
      <c r="H1611" s="138"/>
      <c r="I1611" s="138"/>
      <c r="J1611" s="138"/>
      <c r="K1611" s="138"/>
      <c r="L1611" s="138"/>
      <c r="M1611" s="138"/>
      <c r="N1611" s="138"/>
      <c r="O1611" s="138"/>
      <c r="P1611" s="138"/>
      <c r="Q1611" s="138"/>
      <c r="R1611" s="138"/>
      <c r="S1611" s="138"/>
      <c r="T1611" s="138"/>
      <c r="U1611" s="138"/>
      <c r="V1611" s="138"/>
      <c r="W1611" s="138"/>
      <c r="X1611" s="138"/>
      <c r="Y1611" s="138"/>
      <c r="Z1611" s="138"/>
      <c r="AA1611" s="138"/>
      <c r="AB1611" s="138"/>
      <c r="AC1611" s="138"/>
      <c r="AD1611" s="138"/>
      <c r="AE1611" s="138"/>
      <c r="AF1611" s="138"/>
      <c r="AG1611" s="138"/>
    </row>
    <row r="1612" spans="1:33" s="137" customFormat="1" ht="38.25">
      <c r="A1612" s="139"/>
      <c r="B1612" s="1" t="s">
        <v>712</v>
      </c>
      <c r="C1612" s="42"/>
      <c r="D1612" s="42"/>
      <c r="E1612" s="586"/>
      <c r="F1612" s="172"/>
      <c r="G1612" s="159"/>
      <c r="H1612" s="138"/>
      <c r="I1612" s="138"/>
      <c r="J1612" s="138"/>
      <c r="K1612" s="138"/>
      <c r="L1612" s="138"/>
      <c r="M1612" s="138"/>
      <c r="N1612" s="138"/>
      <c r="O1612" s="138"/>
      <c r="P1612" s="138"/>
      <c r="Q1612" s="138"/>
      <c r="R1612" s="138"/>
      <c r="S1612" s="138"/>
      <c r="T1612" s="138"/>
      <c r="U1612" s="138"/>
      <c r="V1612" s="138"/>
      <c r="W1612" s="138"/>
      <c r="X1612" s="138"/>
      <c r="Y1612" s="138"/>
      <c r="Z1612" s="138"/>
      <c r="AA1612" s="138"/>
      <c r="AB1612" s="138"/>
      <c r="AC1612" s="138"/>
      <c r="AD1612" s="138"/>
      <c r="AE1612" s="138"/>
      <c r="AF1612" s="138"/>
      <c r="AG1612" s="138"/>
    </row>
    <row r="1613" spans="1:33" s="137" customFormat="1" ht="15">
      <c r="A1613" s="139"/>
      <c r="B1613" s="1" t="s">
        <v>1618</v>
      </c>
      <c r="C1613" s="42"/>
      <c r="D1613" s="42"/>
      <c r="E1613" s="586"/>
      <c r="F1613" s="172"/>
      <c r="G1613" s="159"/>
      <c r="H1613" s="138"/>
      <c r="I1613" s="138"/>
      <c r="J1613" s="138"/>
      <c r="K1613" s="138"/>
      <c r="L1613" s="138"/>
      <c r="M1613" s="138"/>
      <c r="N1613" s="138"/>
      <c r="O1613" s="138"/>
      <c r="P1613" s="138"/>
      <c r="Q1613" s="138"/>
      <c r="R1613" s="138"/>
      <c r="S1613" s="138"/>
      <c r="T1613" s="138"/>
      <c r="U1613" s="138"/>
      <c r="V1613" s="138"/>
      <c r="W1613" s="138"/>
      <c r="X1613" s="138"/>
      <c r="Y1613" s="138"/>
      <c r="Z1613" s="138"/>
      <c r="AA1613" s="138"/>
      <c r="AB1613" s="138"/>
      <c r="AC1613" s="138"/>
      <c r="AD1613" s="138"/>
      <c r="AE1613" s="138"/>
      <c r="AF1613" s="138"/>
      <c r="AG1613" s="138"/>
    </row>
    <row r="1614" spans="1:33" s="137" customFormat="1" ht="38.25">
      <c r="A1614" s="139"/>
      <c r="B1614" s="1" t="s">
        <v>1616</v>
      </c>
      <c r="C1614" s="39" t="s">
        <v>1588</v>
      </c>
      <c r="D1614" s="39">
        <v>1</v>
      </c>
      <c r="E1614" s="586"/>
      <c r="F1614" s="172">
        <f>D1614*E1614</f>
        <v>0</v>
      </c>
      <c r="G1614" s="159"/>
      <c r="H1614" s="138"/>
      <c r="I1614" s="138"/>
      <c r="J1614" s="138"/>
      <c r="K1614" s="138"/>
      <c r="L1614" s="138"/>
      <c r="M1614" s="138"/>
      <c r="N1614" s="138"/>
      <c r="O1614" s="138"/>
      <c r="P1614" s="138"/>
      <c r="Q1614" s="138"/>
      <c r="R1614" s="138"/>
      <c r="S1614" s="138"/>
      <c r="T1614" s="138"/>
      <c r="U1614" s="138"/>
      <c r="V1614" s="138"/>
      <c r="W1614" s="138"/>
      <c r="X1614" s="138"/>
      <c r="Y1614" s="138"/>
      <c r="Z1614" s="138"/>
      <c r="AA1614" s="138"/>
      <c r="AB1614" s="138"/>
      <c r="AC1614" s="138"/>
      <c r="AD1614" s="138"/>
      <c r="AE1614" s="138"/>
      <c r="AF1614" s="138"/>
      <c r="AG1614" s="138"/>
    </row>
    <row r="1615" spans="1:33" s="137" customFormat="1" ht="15">
      <c r="A1615" s="139"/>
      <c r="B1615" s="42"/>
      <c r="C1615" s="42"/>
      <c r="D1615" s="42"/>
      <c r="E1615" s="586"/>
      <c r="F1615" s="172"/>
      <c r="G1615" s="159"/>
      <c r="H1615" s="138"/>
      <c r="I1615" s="138"/>
      <c r="J1615" s="138"/>
      <c r="K1615" s="138"/>
      <c r="L1615" s="138"/>
      <c r="M1615" s="138"/>
      <c r="N1615" s="138"/>
      <c r="O1615" s="138"/>
      <c r="P1615" s="138"/>
      <c r="Q1615" s="138"/>
      <c r="R1615" s="138"/>
      <c r="S1615" s="138"/>
      <c r="T1615" s="138"/>
      <c r="U1615" s="138"/>
      <c r="V1615" s="138"/>
      <c r="W1615" s="138"/>
      <c r="X1615" s="138"/>
      <c r="Y1615" s="138"/>
      <c r="Z1615" s="138"/>
      <c r="AA1615" s="138"/>
      <c r="AB1615" s="138"/>
      <c r="AC1615" s="138"/>
      <c r="AD1615" s="138"/>
      <c r="AE1615" s="138"/>
      <c r="AF1615" s="138"/>
      <c r="AG1615" s="138"/>
    </row>
    <row r="1616" spans="1:33" s="137" customFormat="1" ht="204">
      <c r="A1616" s="139" t="s">
        <v>1874</v>
      </c>
      <c r="B1616" s="167" t="s">
        <v>715</v>
      </c>
      <c r="C1616" s="39"/>
      <c r="D1616" s="39"/>
      <c r="E1616" s="586"/>
      <c r="F1616" s="172"/>
      <c r="G1616" s="159"/>
      <c r="H1616" s="138"/>
      <c r="I1616" s="138"/>
      <c r="J1616" s="138"/>
      <c r="K1616" s="138"/>
      <c r="L1616" s="138"/>
      <c r="M1616" s="138"/>
      <c r="N1616" s="138"/>
      <c r="O1616" s="138"/>
      <c r="P1616" s="138"/>
      <c r="Q1616" s="138"/>
      <c r="R1616" s="138"/>
      <c r="S1616" s="138"/>
      <c r="T1616" s="138"/>
      <c r="U1616" s="138"/>
      <c r="V1616" s="138"/>
      <c r="W1616" s="138"/>
      <c r="X1616" s="138"/>
      <c r="Y1616" s="138"/>
      <c r="Z1616" s="138"/>
      <c r="AA1616" s="138"/>
      <c r="AB1616" s="138"/>
      <c r="AC1616" s="138"/>
      <c r="AD1616" s="138"/>
      <c r="AE1616" s="138"/>
      <c r="AF1616" s="138"/>
      <c r="AG1616" s="138"/>
    </row>
    <row r="1617" spans="1:33" s="137" customFormat="1" ht="15">
      <c r="A1617" s="139"/>
      <c r="B1617" s="1" t="s">
        <v>1619</v>
      </c>
      <c r="C1617" s="42"/>
      <c r="D1617" s="42"/>
      <c r="E1617" s="586"/>
      <c r="F1617" s="172"/>
      <c r="G1617" s="159"/>
      <c r="H1617" s="138"/>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138"/>
    </row>
    <row r="1618" spans="1:33" s="137" customFormat="1" ht="38.25">
      <c r="A1618" s="139"/>
      <c r="B1618" s="1" t="s">
        <v>1620</v>
      </c>
      <c r="C1618" s="39" t="s">
        <v>1588</v>
      </c>
      <c r="D1618" s="39">
        <v>1</v>
      </c>
      <c r="E1618" s="586"/>
      <c r="F1618" s="172">
        <f>D1618*E1618</f>
        <v>0</v>
      </c>
      <c r="G1618" s="159"/>
      <c r="H1618" s="138"/>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row>
    <row r="1619" spans="1:33" s="137" customFormat="1" ht="15">
      <c r="A1619" s="139"/>
      <c r="B1619" s="42"/>
      <c r="C1619" s="42"/>
      <c r="D1619" s="42"/>
      <c r="E1619" s="586"/>
      <c r="F1619" s="172"/>
      <c r="G1619" s="159"/>
      <c r="H1619" s="138"/>
      <c r="I1619" s="138"/>
      <c r="J1619" s="138"/>
      <c r="K1619" s="138"/>
      <c r="L1619" s="138"/>
      <c r="M1619" s="138"/>
      <c r="N1619" s="138"/>
      <c r="O1619" s="138"/>
      <c r="P1619" s="138"/>
      <c r="Q1619" s="138"/>
      <c r="R1619" s="138"/>
      <c r="S1619" s="138"/>
      <c r="T1619" s="138"/>
      <c r="U1619" s="138"/>
      <c r="V1619" s="138"/>
      <c r="W1619" s="138"/>
      <c r="X1619" s="138"/>
      <c r="Y1619" s="138"/>
      <c r="Z1619" s="138"/>
      <c r="AA1619" s="138"/>
      <c r="AB1619" s="138"/>
      <c r="AC1619" s="138"/>
      <c r="AD1619" s="138"/>
      <c r="AE1619" s="138"/>
      <c r="AF1619" s="138"/>
      <c r="AG1619" s="138"/>
    </row>
    <row r="1620" spans="1:33" s="137" customFormat="1" ht="216.75">
      <c r="A1620" s="139" t="s">
        <v>1875</v>
      </c>
      <c r="B1620" s="167" t="s">
        <v>716</v>
      </c>
      <c r="C1620" s="39"/>
      <c r="D1620" s="39"/>
      <c r="E1620" s="586"/>
      <c r="F1620" s="172"/>
      <c r="G1620" s="159"/>
      <c r="H1620" s="138"/>
      <c r="I1620" s="138"/>
      <c r="J1620" s="138"/>
      <c r="K1620" s="138"/>
      <c r="L1620" s="138"/>
      <c r="M1620" s="138"/>
      <c r="N1620" s="138"/>
      <c r="O1620" s="138"/>
      <c r="P1620" s="138"/>
      <c r="Q1620" s="138"/>
      <c r="R1620" s="138"/>
      <c r="S1620" s="138"/>
      <c r="T1620" s="138"/>
      <c r="U1620" s="138"/>
      <c r="V1620" s="138"/>
      <c r="W1620" s="138"/>
      <c r="X1620" s="138"/>
      <c r="Y1620" s="138"/>
      <c r="Z1620" s="138"/>
      <c r="AA1620" s="138"/>
      <c r="AB1620" s="138"/>
      <c r="AC1620" s="138"/>
      <c r="AD1620" s="138"/>
      <c r="AE1620" s="138"/>
      <c r="AF1620" s="138"/>
      <c r="AG1620" s="138"/>
    </row>
    <row r="1621" spans="1:33" s="137" customFormat="1" ht="15">
      <c r="A1621" s="139"/>
      <c r="B1621" s="1" t="s">
        <v>1621</v>
      </c>
      <c r="C1621" s="42"/>
      <c r="D1621" s="42"/>
      <c r="E1621" s="586"/>
      <c r="F1621" s="172"/>
      <c r="G1621" s="159"/>
      <c r="H1621" s="138"/>
      <c r="I1621" s="138"/>
      <c r="J1621" s="138"/>
      <c r="K1621" s="138"/>
      <c r="L1621" s="138"/>
      <c r="M1621" s="138"/>
      <c r="N1621" s="138"/>
      <c r="O1621" s="138"/>
      <c r="P1621" s="138"/>
      <c r="Q1621" s="138"/>
      <c r="R1621" s="138"/>
      <c r="S1621" s="138"/>
      <c r="T1621" s="138"/>
      <c r="U1621" s="138"/>
      <c r="V1621" s="138"/>
      <c r="W1621" s="138"/>
      <c r="X1621" s="138"/>
      <c r="Y1621" s="138"/>
      <c r="Z1621" s="138"/>
      <c r="AA1621" s="138"/>
      <c r="AB1621" s="138"/>
      <c r="AC1621" s="138"/>
      <c r="AD1621" s="138"/>
      <c r="AE1621" s="138"/>
      <c r="AF1621" s="138"/>
      <c r="AG1621" s="138"/>
    </row>
    <row r="1622" spans="1:33" s="137" customFormat="1" ht="38.25">
      <c r="A1622" s="139"/>
      <c r="B1622" s="1" t="s">
        <v>1616</v>
      </c>
      <c r="C1622" s="39" t="s">
        <v>1588</v>
      </c>
      <c r="D1622" s="39">
        <v>1</v>
      </c>
      <c r="E1622" s="586"/>
      <c r="F1622" s="172">
        <f>D1622*E1622</f>
        <v>0</v>
      </c>
      <c r="G1622" s="159"/>
      <c r="H1622" s="138"/>
      <c r="I1622" s="138"/>
      <c r="J1622" s="138"/>
      <c r="K1622" s="138"/>
      <c r="L1622" s="138"/>
      <c r="M1622" s="138"/>
      <c r="N1622" s="138"/>
      <c r="O1622" s="138"/>
      <c r="P1622" s="138"/>
      <c r="Q1622" s="138"/>
      <c r="R1622" s="138"/>
      <c r="S1622" s="138"/>
      <c r="T1622" s="138"/>
      <c r="U1622" s="138"/>
      <c r="V1622" s="138"/>
      <c r="W1622" s="138"/>
      <c r="X1622" s="138"/>
      <c r="Y1622" s="138"/>
      <c r="Z1622" s="138"/>
      <c r="AA1622" s="138"/>
      <c r="AB1622" s="138"/>
      <c r="AC1622" s="138"/>
      <c r="AD1622" s="138"/>
      <c r="AE1622" s="138"/>
      <c r="AF1622" s="138"/>
      <c r="AG1622" s="138"/>
    </row>
    <row r="1623" spans="1:33" s="137" customFormat="1" ht="15">
      <c r="A1623" s="139"/>
      <c r="B1623" s="42"/>
      <c r="C1623" s="42"/>
      <c r="D1623" s="42"/>
      <c r="E1623" s="586"/>
      <c r="F1623" s="172"/>
      <c r="G1623" s="159"/>
      <c r="H1623" s="138"/>
      <c r="I1623" s="138"/>
      <c r="J1623" s="138"/>
      <c r="K1623" s="138"/>
      <c r="L1623" s="138"/>
      <c r="M1623" s="138"/>
      <c r="N1623" s="138"/>
      <c r="O1623" s="138"/>
      <c r="P1623" s="138"/>
      <c r="Q1623" s="138"/>
      <c r="R1623" s="138"/>
      <c r="S1623" s="138"/>
      <c r="T1623" s="138"/>
      <c r="U1623" s="138"/>
      <c r="V1623" s="138"/>
      <c r="W1623" s="138"/>
      <c r="X1623" s="138"/>
      <c r="Y1623" s="138"/>
      <c r="Z1623" s="138"/>
      <c r="AA1623" s="138"/>
      <c r="AB1623" s="138"/>
      <c r="AC1623" s="138"/>
      <c r="AD1623" s="138"/>
      <c r="AE1623" s="138"/>
      <c r="AF1623" s="138"/>
      <c r="AG1623" s="138"/>
    </row>
    <row r="1624" spans="1:33" s="137" customFormat="1" ht="216.75">
      <c r="A1624" s="139" t="s">
        <v>1876</v>
      </c>
      <c r="B1624" s="167" t="s">
        <v>717</v>
      </c>
      <c r="C1624" s="39"/>
      <c r="D1624" s="39"/>
      <c r="E1624" s="586"/>
      <c r="F1624" s="172"/>
      <c r="G1624" s="159"/>
      <c r="H1624" s="138"/>
      <c r="I1624" s="138"/>
      <c r="J1624" s="138"/>
      <c r="K1624" s="138"/>
      <c r="L1624" s="138"/>
      <c r="M1624" s="138"/>
      <c r="N1624" s="138"/>
      <c r="O1624" s="138"/>
      <c r="P1624" s="138"/>
      <c r="Q1624" s="138"/>
      <c r="R1624" s="138"/>
      <c r="S1624" s="138"/>
      <c r="T1624" s="138"/>
      <c r="U1624" s="138"/>
      <c r="V1624" s="138"/>
      <c r="W1624" s="138"/>
      <c r="X1624" s="138"/>
      <c r="Y1624" s="138"/>
      <c r="Z1624" s="138"/>
      <c r="AA1624" s="138"/>
      <c r="AB1624" s="138"/>
      <c r="AC1624" s="138"/>
      <c r="AD1624" s="138"/>
      <c r="AE1624" s="138"/>
      <c r="AF1624" s="138"/>
      <c r="AG1624" s="138"/>
    </row>
    <row r="1625" spans="1:33" s="137" customFormat="1" ht="15">
      <c r="A1625" s="139"/>
      <c r="B1625" s="1" t="s">
        <v>1622</v>
      </c>
      <c r="C1625" s="42"/>
      <c r="D1625" s="42"/>
      <c r="E1625" s="586"/>
      <c r="F1625" s="172"/>
      <c r="G1625" s="159"/>
      <c r="H1625" s="138"/>
      <c r="I1625" s="138"/>
      <c r="J1625" s="138"/>
      <c r="K1625" s="138"/>
      <c r="L1625" s="138"/>
      <c r="M1625" s="138"/>
      <c r="N1625" s="138"/>
      <c r="O1625" s="138"/>
      <c r="P1625" s="138"/>
      <c r="Q1625" s="138"/>
      <c r="R1625" s="138"/>
      <c r="S1625" s="138"/>
      <c r="T1625" s="138"/>
      <c r="U1625" s="138"/>
      <c r="V1625" s="138"/>
      <c r="W1625" s="138"/>
      <c r="X1625" s="138"/>
      <c r="Y1625" s="138"/>
      <c r="Z1625" s="138"/>
      <c r="AA1625" s="138"/>
      <c r="AB1625" s="138"/>
      <c r="AC1625" s="138"/>
      <c r="AD1625" s="138"/>
      <c r="AE1625" s="138"/>
      <c r="AF1625" s="138"/>
      <c r="AG1625" s="138"/>
    </row>
    <row r="1626" spans="1:33" s="137" customFormat="1" ht="38.25">
      <c r="A1626" s="139"/>
      <c r="B1626" s="1" t="s">
        <v>1616</v>
      </c>
      <c r="C1626" s="39" t="s">
        <v>1588</v>
      </c>
      <c r="D1626" s="39">
        <v>1</v>
      </c>
      <c r="E1626" s="586"/>
      <c r="F1626" s="172">
        <f>D1626*E1626</f>
        <v>0</v>
      </c>
      <c r="G1626" s="159"/>
      <c r="H1626" s="138"/>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138"/>
    </row>
    <row r="1627" spans="1:33" s="137" customFormat="1" ht="15">
      <c r="A1627" s="139"/>
      <c r="B1627" s="42"/>
      <c r="C1627" s="42"/>
      <c r="D1627" s="42"/>
      <c r="E1627" s="586"/>
      <c r="F1627" s="172"/>
      <c r="G1627" s="159"/>
      <c r="H1627" s="138"/>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138"/>
    </row>
    <row r="1628" spans="1:33" s="137" customFormat="1" ht="229.5">
      <c r="A1628" s="139" t="s">
        <v>1877</v>
      </c>
      <c r="B1628" s="167" t="s">
        <v>718</v>
      </c>
      <c r="C1628" s="39"/>
      <c r="D1628" s="39"/>
      <c r="E1628" s="586"/>
      <c r="F1628" s="172"/>
      <c r="G1628" s="159"/>
      <c r="H1628" s="138"/>
      <c r="I1628" s="138"/>
      <c r="J1628" s="138"/>
      <c r="K1628" s="138"/>
      <c r="L1628" s="138"/>
      <c r="M1628" s="138"/>
      <c r="N1628" s="138"/>
      <c r="O1628" s="138"/>
      <c r="P1628" s="138"/>
      <c r="Q1628" s="138"/>
      <c r="R1628" s="138"/>
      <c r="S1628" s="138"/>
      <c r="T1628" s="138"/>
      <c r="U1628" s="138"/>
      <c r="V1628" s="138"/>
      <c r="W1628" s="138"/>
      <c r="X1628" s="138"/>
      <c r="Y1628" s="138"/>
      <c r="Z1628" s="138"/>
      <c r="AA1628" s="138"/>
      <c r="AB1628" s="138"/>
      <c r="AC1628" s="138"/>
      <c r="AD1628" s="138"/>
      <c r="AE1628" s="138"/>
      <c r="AF1628" s="138"/>
      <c r="AG1628" s="138"/>
    </row>
    <row r="1629" spans="1:33" s="137" customFormat="1" ht="15">
      <c r="A1629" s="139"/>
      <c r="B1629" s="1" t="s">
        <v>1623</v>
      </c>
      <c r="C1629" s="42"/>
      <c r="D1629" s="42"/>
      <c r="E1629" s="586"/>
      <c r="F1629" s="172"/>
      <c r="G1629" s="159"/>
      <c r="H1629" s="138"/>
      <c r="I1629" s="138"/>
      <c r="J1629" s="138"/>
      <c r="K1629" s="138"/>
      <c r="L1629" s="138"/>
      <c r="M1629" s="138"/>
      <c r="N1629" s="138"/>
      <c r="O1629" s="138"/>
      <c r="P1629" s="138"/>
      <c r="Q1629" s="138"/>
      <c r="R1629" s="138"/>
      <c r="S1629" s="138"/>
      <c r="T1629" s="138"/>
      <c r="U1629" s="138"/>
      <c r="V1629" s="138"/>
      <c r="W1629" s="138"/>
      <c r="X1629" s="138"/>
      <c r="Y1629" s="138"/>
      <c r="Z1629" s="138"/>
      <c r="AA1629" s="138"/>
      <c r="AB1629" s="138"/>
      <c r="AC1629" s="138"/>
      <c r="AD1629" s="138"/>
      <c r="AE1629" s="138"/>
      <c r="AF1629" s="138"/>
      <c r="AG1629" s="138"/>
    </row>
    <row r="1630" spans="1:33" s="137" customFormat="1" ht="38.25">
      <c r="A1630" s="139"/>
      <c r="B1630" s="1" t="s">
        <v>1616</v>
      </c>
      <c r="C1630" s="39" t="s">
        <v>1588</v>
      </c>
      <c r="D1630" s="39">
        <v>1</v>
      </c>
      <c r="E1630" s="586"/>
      <c r="F1630" s="172">
        <f>D1630*E1630</f>
        <v>0</v>
      </c>
      <c r="G1630" s="159"/>
      <c r="H1630" s="138"/>
      <c r="I1630" s="138"/>
      <c r="J1630" s="138"/>
      <c r="K1630" s="138"/>
      <c r="L1630" s="138"/>
      <c r="M1630" s="138"/>
      <c r="N1630" s="138"/>
      <c r="O1630" s="138"/>
      <c r="P1630" s="138"/>
      <c r="Q1630" s="138"/>
      <c r="R1630" s="138"/>
      <c r="S1630" s="138"/>
      <c r="T1630" s="138"/>
      <c r="U1630" s="138"/>
      <c r="V1630" s="138"/>
      <c r="W1630" s="138"/>
      <c r="X1630" s="138"/>
      <c r="Y1630" s="138"/>
      <c r="Z1630" s="138"/>
      <c r="AA1630" s="138"/>
      <c r="AB1630" s="138"/>
      <c r="AC1630" s="138"/>
      <c r="AD1630" s="138"/>
      <c r="AE1630" s="138"/>
      <c r="AF1630" s="138"/>
      <c r="AG1630" s="138"/>
    </row>
    <row r="1631" spans="1:33" s="137" customFormat="1" ht="15">
      <c r="A1631" s="139"/>
      <c r="B1631" s="42"/>
      <c r="C1631" s="42"/>
      <c r="D1631" s="42"/>
      <c r="E1631" s="586"/>
      <c r="F1631" s="172"/>
      <c r="G1631" s="159"/>
      <c r="H1631" s="138"/>
      <c r="I1631" s="138"/>
      <c r="J1631" s="138"/>
      <c r="K1631" s="138"/>
      <c r="L1631" s="138"/>
      <c r="M1631" s="138"/>
      <c r="N1631" s="138"/>
      <c r="O1631" s="138"/>
      <c r="P1631" s="138"/>
      <c r="Q1631" s="138"/>
      <c r="R1631" s="138"/>
      <c r="S1631" s="138"/>
      <c r="T1631" s="138"/>
      <c r="U1631" s="138"/>
      <c r="V1631" s="138"/>
      <c r="W1631" s="138"/>
      <c r="X1631" s="138"/>
      <c r="Y1631" s="138"/>
      <c r="Z1631" s="138"/>
      <c r="AA1631" s="138"/>
      <c r="AB1631" s="138"/>
      <c r="AC1631" s="138"/>
      <c r="AD1631" s="138"/>
      <c r="AE1631" s="138"/>
      <c r="AF1631" s="138"/>
      <c r="AG1631" s="138"/>
    </row>
    <row r="1632" spans="1:33" s="137" customFormat="1" ht="114.75">
      <c r="A1632" s="139" t="s">
        <v>1878</v>
      </c>
      <c r="B1632" s="1" t="s">
        <v>710</v>
      </c>
      <c r="C1632" s="39"/>
      <c r="D1632" s="39"/>
      <c r="E1632" s="586"/>
      <c r="F1632" s="172"/>
      <c r="G1632" s="159"/>
      <c r="H1632" s="138"/>
      <c r="I1632" s="138"/>
      <c r="J1632" s="138"/>
      <c r="K1632" s="138"/>
      <c r="L1632" s="138"/>
      <c r="M1632" s="138"/>
      <c r="N1632" s="138"/>
      <c r="O1632" s="138"/>
      <c r="P1632" s="138"/>
      <c r="Q1632" s="138"/>
      <c r="R1632" s="138"/>
      <c r="S1632" s="138"/>
      <c r="T1632" s="138"/>
      <c r="U1632" s="138"/>
      <c r="V1632" s="138"/>
      <c r="W1632" s="138"/>
      <c r="X1632" s="138"/>
      <c r="Y1632" s="138"/>
      <c r="Z1632" s="138"/>
      <c r="AA1632" s="138"/>
      <c r="AB1632" s="138"/>
      <c r="AC1632" s="138"/>
      <c r="AD1632" s="138"/>
      <c r="AE1632" s="138"/>
      <c r="AF1632" s="138"/>
      <c r="AG1632" s="138"/>
    </row>
    <row r="1633" spans="1:33" s="137" customFormat="1" ht="15">
      <c r="A1633" s="139"/>
      <c r="B1633" s="1" t="s">
        <v>938</v>
      </c>
      <c r="C1633" s="39"/>
      <c r="D1633" s="39"/>
      <c r="E1633" s="586"/>
      <c r="F1633" s="172"/>
      <c r="G1633" s="159"/>
      <c r="H1633" s="138"/>
      <c r="I1633" s="138"/>
      <c r="J1633" s="138"/>
      <c r="K1633" s="138"/>
      <c r="L1633" s="138"/>
      <c r="M1633" s="138"/>
      <c r="N1633" s="138"/>
      <c r="O1633" s="138"/>
      <c r="P1633" s="138"/>
      <c r="Q1633" s="138"/>
      <c r="R1633" s="138"/>
      <c r="S1633" s="138"/>
      <c r="T1633" s="138"/>
      <c r="U1633" s="138"/>
      <c r="V1633" s="138"/>
      <c r="W1633" s="138"/>
      <c r="X1633" s="138"/>
      <c r="Y1633" s="138"/>
      <c r="Z1633" s="138"/>
      <c r="AA1633" s="138"/>
      <c r="AB1633" s="138"/>
      <c r="AC1633" s="138"/>
      <c r="AD1633" s="138"/>
      <c r="AE1633" s="138"/>
      <c r="AF1633" s="138"/>
      <c r="AG1633" s="138"/>
    </row>
    <row r="1634" spans="1:33" s="137" customFormat="1" ht="15">
      <c r="A1634" s="139"/>
      <c r="B1634" s="1" t="s">
        <v>1614</v>
      </c>
      <c r="C1634" s="39"/>
      <c r="D1634" s="39"/>
      <c r="E1634" s="586"/>
      <c r="F1634" s="172"/>
      <c r="G1634" s="159"/>
      <c r="H1634" s="138"/>
      <c r="I1634" s="138"/>
      <c r="J1634" s="138"/>
      <c r="K1634" s="138"/>
      <c r="L1634" s="138"/>
      <c r="M1634" s="138"/>
      <c r="N1634" s="138"/>
      <c r="O1634" s="138"/>
      <c r="P1634" s="138"/>
      <c r="Q1634" s="138"/>
      <c r="R1634" s="138"/>
      <c r="S1634" s="138"/>
      <c r="T1634" s="138"/>
      <c r="U1634" s="138"/>
      <c r="V1634" s="138"/>
      <c r="W1634" s="138"/>
      <c r="X1634" s="138"/>
      <c r="Y1634" s="138"/>
      <c r="Z1634" s="138"/>
      <c r="AA1634" s="138"/>
      <c r="AB1634" s="138"/>
      <c r="AC1634" s="138"/>
      <c r="AD1634" s="138"/>
      <c r="AE1634" s="138"/>
      <c r="AF1634" s="138"/>
      <c r="AG1634" s="138"/>
    </row>
    <row r="1635" spans="1:33" s="137" customFormat="1" ht="15">
      <c r="A1635" s="139"/>
      <c r="B1635" s="1" t="s">
        <v>719</v>
      </c>
      <c r="C1635" s="42"/>
      <c r="D1635" s="42"/>
      <c r="E1635" s="586"/>
      <c r="F1635" s="172"/>
      <c r="G1635" s="159"/>
      <c r="H1635" s="138"/>
      <c r="I1635" s="138"/>
      <c r="J1635" s="138"/>
      <c r="K1635" s="138"/>
      <c r="L1635" s="138"/>
      <c r="M1635" s="138"/>
      <c r="N1635" s="138"/>
      <c r="O1635" s="138"/>
      <c r="P1635" s="138"/>
      <c r="Q1635" s="138"/>
      <c r="R1635" s="138"/>
      <c r="S1635" s="138"/>
      <c r="T1635" s="138"/>
      <c r="U1635" s="138"/>
      <c r="V1635" s="138"/>
      <c r="W1635" s="138"/>
      <c r="X1635" s="138"/>
      <c r="Y1635" s="138"/>
      <c r="Z1635" s="138"/>
      <c r="AA1635" s="138"/>
      <c r="AB1635" s="138"/>
      <c r="AC1635" s="138"/>
      <c r="AD1635" s="138"/>
      <c r="AE1635" s="138"/>
      <c r="AF1635" s="138"/>
      <c r="AG1635" s="138"/>
    </row>
    <row r="1636" spans="1:33" s="137" customFormat="1" ht="38.25">
      <c r="A1636" s="139"/>
      <c r="B1636" s="1" t="s">
        <v>712</v>
      </c>
      <c r="C1636" s="42"/>
      <c r="D1636" s="42"/>
      <c r="E1636" s="586"/>
      <c r="F1636" s="172"/>
      <c r="G1636" s="159"/>
      <c r="H1636" s="138"/>
      <c r="I1636" s="138"/>
      <c r="J1636" s="138"/>
      <c r="K1636" s="138"/>
      <c r="L1636" s="138"/>
      <c r="M1636" s="138"/>
      <c r="N1636" s="138"/>
      <c r="O1636" s="138"/>
      <c r="P1636" s="138"/>
      <c r="Q1636" s="138"/>
      <c r="R1636" s="138"/>
      <c r="S1636" s="138"/>
      <c r="T1636" s="138"/>
      <c r="U1636" s="138"/>
      <c r="V1636" s="138"/>
      <c r="W1636" s="138"/>
      <c r="X1636" s="138"/>
      <c r="Y1636" s="138"/>
      <c r="Z1636" s="138"/>
      <c r="AA1636" s="138"/>
      <c r="AB1636" s="138"/>
      <c r="AC1636" s="138"/>
      <c r="AD1636" s="138"/>
      <c r="AE1636" s="138"/>
      <c r="AF1636" s="138"/>
      <c r="AG1636" s="138"/>
    </row>
    <row r="1637" spans="1:33" s="137" customFormat="1" ht="15">
      <c r="A1637" s="139"/>
      <c r="B1637" s="1" t="s">
        <v>1624</v>
      </c>
      <c r="C1637" s="39"/>
      <c r="D1637" s="39"/>
      <c r="E1637" s="586"/>
      <c r="F1637" s="172"/>
      <c r="G1637" s="159"/>
      <c r="H1637" s="138"/>
      <c r="I1637" s="138"/>
      <c r="J1637" s="138"/>
      <c r="K1637" s="138"/>
      <c r="L1637" s="138"/>
      <c r="M1637" s="138"/>
      <c r="N1637" s="138"/>
      <c r="O1637" s="138"/>
      <c r="P1637" s="138"/>
      <c r="Q1637" s="138"/>
      <c r="R1637" s="138"/>
      <c r="S1637" s="138"/>
      <c r="T1637" s="138"/>
      <c r="U1637" s="138"/>
      <c r="V1637" s="138"/>
      <c r="W1637" s="138"/>
      <c r="X1637" s="138"/>
      <c r="Y1637" s="138"/>
      <c r="Z1637" s="138"/>
      <c r="AA1637" s="138"/>
      <c r="AB1637" s="138"/>
      <c r="AC1637" s="138"/>
      <c r="AD1637" s="138"/>
      <c r="AE1637" s="138"/>
      <c r="AF1637" s="138"/>
      <c r="AG1637" s="138"/>
    </row>
    <row r="1638" spans="1:33" s="137" customFormat="1" ht="38.25">
      <c r="A1638" s="139"/>
      <c r="B1638" s="1" t="s">
        <v>1616</v>
      </c>
      <c r="C1638" s="39" t="s">
        <v>1588</v>
      </c>
      <c r="D1638" s="39">
        <v>1</v>
      </c>
      <c r="E1638" s="586"/>
      <c r="F1638" s="172">
        <f>D1638*E1638</f>
        <v>0</v>
      </c>
      <c r="G1638" s="159"/>
      <c r="H1638" s="138"/>
      <c r="I1638" s="138"/>
      <c r="J1638" s="138"/>
      <c r="K1638" s="138"/>
      <c r="L1638" s="138"/>
      <c r="M1638" s="138"/>
      <c r="N1638" s="138"/>
      <c r="O1638" s="138"/>
      <c r="P1638" s="138"/>
      <c r="Q1638" s="138"/>
      <c r="R1638" s="138"/>
      <c r="S1638" s="138"/>
      <c r="T1638" s="138"/>
      <c r="U1638" s="138"/>
      <c r="V1638" s="138"/>
      <c r="W1638" s="138"/>
      <c r="X1638" s="138"/>
      <c r="Y1638" s="138"/>
      <c r="Z1638" s="138"/>
      <c r="AA1638" s="138"/>
      <c r="AB1638" s="138"/>
      <c r="AC1638" s="138"/>
      <c r="AD1638" s="138"/>
      <c r="AE1638" s="138"/>
      <c r="AF1638" s="138"/>
      <c r="AG1638" s="138"/>
    </row>
    <row r="1639" spans="1:33" s="137" customFormat="1" ht="15">
      <c r="A1639" s="139"/>
      <c r="B1639" s="42"/>
      <c r="C1639" s="42"/>
      <c r="D1639" s="42"/>
      <c r="E1639" s="586"/>
      <c r="F1639" s="172"/>
      <c r="G1639" s="159"/>
      <c r="H1639" s="138"/>
      <c r="I1639" s="138"/>
      <c r="J1639" s="138"/>
      <c r="K1639" s="138"/>
      <c r="L1639" s="138"/>
      <c r="M1639" s="138"/>
      <c r="N1639" s="138"/>
      <c r="O1639" s="138"/>
      <c r="P1639" s="138"/>
      <c r="Q1639" s="138"/>
      <c r="R1639" s="138"/>
      <c r="S1639" s="138"/>
      <c r="T1639" s="138"/>
      <c r="U1639" s="138"/>
      <c r="V1639" s="138"/>
      <c r="W1639" s="138"/>
      <c r="X1639" s="138"/>
      <c r="Y1639" s="138"/>
      <c r="Z1639" s="138"/>
      <c r="AA1639" s="138"/>
      <c r="AB1639" s="138"/>
      <c r="AC1639" s="138"/>
      <c r="AD1639" s="138"/>
      <c r="AE1639" s="138"/>
      <c r="AF1639" s="138"/>
      <c r="AG1639" s="138"/>
    </row>
    <row r="1640" spans="1:33" s="137" customFormat="1" ht="15">
      <c r="A1640" s="139"/>
      <c r="B1640" s="42"/>
      <c r="C1640" s="42"/>
      <c r="D1640" s="42"/>
      <c r="E1640" s="586"/>
      <c r="F1640" s="172"/>
      <c r="G1640" s="159"/>
      <c r="H1640" s="138"/>
      <c r="I1640" s="138"/>
      <c r="J1640" s="138"/>
      <c r="K1640" s="138"/>
      <c r="L1640" s="138"/>
      <c r="M1640" s="138"/>
      <c r="N1640" s="138"/>
      <c r="O1640" s="138"/>
      <c r="P1640" s="138"/>
      <c r="Q1640" s="138"/>
      <c r="R1640" s="138"/>
      <c r="S1640" s="138"/>
      <c r="T1640" s="138"/>
      <c r="U1640" s="138"/>
      <c r="V1640" s="138"/>
      <c r="W1640" s="138"/>
      <c r="X1640" s="138"/>
      <c r="Y1640" s="138"/>
      <c r="Z1640" s="138"/>
      <c r="AA1640" s="138"/>
      <c r="AB1640" s="138"/>
      <c r="AC1640" s="138"/>
      <c r="AD1640" s="138"/>
      <c r="AE1640" s="138"/>
      <c r="AF1640" s="138"/>
      <c r="AG1640" s="138"/>
    </row>
    <row r="1641" spans="1:33" s="137" customFormat="1" ht="153">
      <c r="A1641" s="139" t="s">
        <v>1327</v>
      </c>
      <c r="B1641" s="1" t="s">
        <v>5</v>
      </c>
      <c r="C1641" s="39"/>
      <c r="D1641" s="39"/>
      <c r="E1641" s="586"/>
      <c r="F1641" s="172"/>
      <c r="G1641" s="159"/>
      <c r="H1641" s="138"/>
      <c r="I1641" s="138"/>
      <c r="J1641" s="138"/>
      <c r="K1641" s="138"/>
      <c r="L1641" s="138"/>
      <c r="M1641" s="138"/>
      <c r="N1641" s="138"/>
      <c r="O1641" s="138"/>
      <c r="P1641" s="138"/>
      <c r="Q1641" s="138"/>
      <c r="R1641" s="138"/>
      <c r="S1641" s="138"/>
      <c r="T1641" s="138"/>
      <c r="U1641" s="138"/>
      <c r="V1641" s="138"/>
      <c r="W1641" s="138"/>
      <c r="X1641" s="138"/>
      <c r="Y1641" s="138"/>
      <c r="Z1641" s="138"/>
      <c r="AA1641" s="138"/>
      <c r="AB1641" s="138"/>
      <c r="AC1641" s="138"/>
      <c r="AD1641" s="138"/>
      <c r="AE1641" s="138"/>
      <c r="AF1641" s="138"/>
      <c r="AG1641" s="138"/>
    </row>
    <row r="1642" spans="1:33" s="137" customFormat="1" ht="229.5">
      <c r="A1642" s="139"/>
      <c r="B1642" s="1" t="s">
        <v>720</v>
      </c>
      <c r="C1642" s="39"/>
      <c r="D1642" s="39"/>
      <c r="E1642" s="586"/>
      <c r="F1642" s="172"/>
      <c r="G1642" s="159"/>
      <c r="H1642" s="138"/>
      <c r="I1642" s="138"/>
      <c r="J1642" s="138"/>
      <c r="K1642" s="138"/>
      <c r="L1642" s="138"/>
      <c r="M1642" s="138"/>
      <c r="N1642" s="138"/>
      <c r="O1642" s="138"/>
      <c r="P1642" s="138"/>
      <c r="Q1642" s="138"/>
      <c r="R1642" s="138"/>
      <c r="S1642" s="138"/>
      <c r="T1642" s="138"/>
      <c r="U1642" s="138"/>
      <c r="V1642" s="138"/>
      <c r="W1642" s="138"/>
      <c r="X1642" s="138"/>
      <c r="Y1642" s="138"/>
      <c r="Z1642" s="138"/>
      <c r="AA1642" s="138"/>
      <c r="AB1642" s="138"/>
      <c r="AC1642" s="138"/>
      <c r="AD1642" s="138"/>
      <c r="AE1642" s="138"/>
      <c r="AF1642" s="138"/>
      <c r="AG1642" s="138"/>
    </row>
    <row r="1643" spans="1:33" s="137" customFormat="1" ht="255">
      <c r="A1643" s="139"/>
      <c r="B1643" s="1" t="s">
        <v>721</v>
      </c>
      <c r="C1643" s="39"/>
      <c r="D1643" s="39"/>
      <c r="E1643" s="586"/>
      <c r="F1643" s="172"/>
      <c r="G1643" s="159"/>
      <c r="H1643" s="138"/>
      <c r="I1643" s="138"/>
      <c r="J1643" s="138"/>
      <c r="K1643" s="138"/>
      <c r="L1643" s="138"/>
      <c r="M1643" s="138"/>
      <c r="N1643" s="138"/>
      <c r="O1643" s="138"/>
      <c r="P1643" s="138"/>
      <c r="Q1643" s="138"/>
      <c r="R1643" s="138"/>
      <c r="S1643" s="138"/>
      <c r="T1643" s="138"/>
      <c r="U1643" s="138"/>
      <c r="V1643" s="138"/>
      <c r="W1643" s="138"/>
      <c r="X1643" s="138"/>
      <c r="Y1643" s="138"/>
      <c r="Z1643" s="138"/>
      <c r="AA1643" s="138"/>
      <c r="AB1643" s="138"/>
      <c r="AC1643" s="138"/>
      <c r="AD1643" s="138"/>
      <c r="AE1643" s="138"/>
      <c r="AF1643" s="138"/>
      <c r="AG1643" s="138"/>
    </row>
    <row r="1644" spans="1:33" s="137" customFormat="1" ht="38.25">
      <c r="A1644" s="139"/>
      <c r="B1644" s="1" t="s">
        <v>722</v>
      </c>
      <c r="C1644" s="39"/>
      <c r="D1644" s="39"/>
      <c r="E1644" s="586"/>
      <c r="F1644" s="172"/>
      <c r="G1644" s="159"/>
      <c r="H1644" s="138"/>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138"/>
    </row>
    <row r="1645" spans="1:33" s="137" customFormat="1" ht="102">
      <c r="A1645" s="139"/>
      <c r="B1645" s="1" t="s">
        <v>6</v>
      </c>
      <c r="C1645" s="39"/>
      <c r="D1645" s="39"/>
      <c r="E1645" s="586"/>
      <c r="F1645" s="172"/>
      <c r="G1645" s="159"/>
      <c r="H1645" s="138"/>
      <c r="I1645" s="138"/>
      <c r="J1645" s="138"/>
      <c r="K1645" s="138"/>
      <c r="L1645" s="138"/>
      <c r="M1645" s="138"/>
      <c r="N1645" s="138"/>
      <c r="O1645" s="138"/>
      <c r="P1645" s="138"/>
      <c r="Q1645" s="138"/>
      <c r="R1645" s="138"/>
      <c r="S1645" s="138"/>
      <c r="T1645" s="138"/>
      <c r="U1645" s="138"/>
      <c r="V1645" s="138"/>
      <c r="W1645" s="138"/>
      <c r="X1645" s="138"/>
      <c r="Y1645" s="138"/>
      <c r="Z1645" s="138"/>
      <c r="AA1645" s="138"/>
      <c r="AB1645" s="138"/>
      <c r="AC1645" s="138"/>
      <c r="AD1645" s="138"/>
      <c r="AE1645" s="138"/>
      <c r="AF1645" s="138"/>
      <c r="AG1645" s="138"/>
    </row>
    <row r="1646" spans="1:33" s="137" customFormat="1" ht="15">
      <c r="A1646" s="139"/>
      <c r="B1646" s="1" t="s">
        <v>1625</v>
      </c>
      <c r="C1646" s="42"/>
      <c r="D1646" s="42"/>
      <c r="E1646" s="586"/>
      <c r="F1646" s="172"/>
      <c r="G1646" s="159"/>
      <c r="H1646" s="138"/>
      <c r="I1646" s="138"/>
      <c r="J1646" s="138"/>
      <c r="K1646" s="138"/>
      <c r="L1646" s="138"/>
      <c r="M1646" s="138"/>
      <c r="N1646" s="138"/>
      <c r="O1646" s="138"/>
      <c r="P1646" s="138"/>
      <c r="Q1646" s="138"/>
      <c r="R1646" s="138"/>
      <c r="S1646" s="138"/>
      <c r="T1646" s="138"/>
      <c r="U1646" s="138"/>
      <c r="V1646" s="138"/>
      <c r="W1646" s="138"/>
      <c r="X1646" s="138"/>
      <c r="Y1646" s="138"/>
      <c r="Z1646" s="138"/>
      <c r="AA1646" s="138"/>
      <c r="AB1646" s="138"/>
      <c r="AC1646" s="138"/>
      <c r="AD1646" s="138"/>
      <c r="AE1646" s="138"/>
      <c r="AF1646" s="138"/>
      <c r="AG1646" s="138"/>
    </row>
    <row r="1647" spans="1:33" s="137" customFormat="1" ht="89.25">
      <c r="A1647" s="139"/>
      <c r="B1647" s="1" t="s">
        <v>723</v>
      </c>
      <c r="C1647" s="39" t="s">
        <v>1588</v>
      </c>
      <c r="D1647" s="39">
        <v>1</v>
      </c>
      <c r="E1647" s="586"/>
      <c r="F1647" s="172">
        <f>D1647*E1647</f>
        <v>0</v>
      </c>
      <c r="G1647" s="159"/>
      <c r="H1647" s="138"/>
      <c r="I1647" s="138"/>
      <c r="J1647" s="138"/>
      <c r="K1647" s="138"/>
      <c r="L1647" s="138"/>
      <c r="M1647" s="138"/>
      <c r="N1647" s="138"/>
      <c r="O1647" s="138"/>
      <c r="P1647" s="138"/>
      <c r="Q1647" s="138"/>
      <c r="R1647" s="138"/>
      <c r="S1647" s="138"/>
      <c r="T1647" s="138"/>
      <c r="U1647" s="138"/>
      <c r="V1647" s="138"/>
      <c r="W1647" s="138"/>
      <c r="X1647" s="138"/>
      <c r="Y1647" s="138"/>
      <c r="Z1647" s="138"/>
      <c r="AA1647" s="138"/>
      <c r="AB1647" s="138"/>
      <c r="AC1647" s="138"/>
      <c r="AD1647" s="138"/>
      <c r="AE1647" s="138"/>
      <c r="AF1647" s="138"/>
      <c r="AG1647" s="138"/>
    </row>
    <row r="1648" spans="1:33" s="137" customFormat="1" ht="15">
      <c r="A1648" s="139"/>
      <c r="B1648" s="42"/>
      <c r="C1648" s="42"/>
      <c r="D1648" s="42"/>
      <c r="E1648" s="586"/>
      <c r="F1648" s="172"/>
      <c r="G1648" s="159"/>
      <c r="H1648" s="138"/>
      <c r="I1648" s="138"/>
      <c r="J1648" s="138"/>
      <c r="K1648" s="138"/>
      <c r="L1648" s="138"/>
      <c r="M1648" s="138"/>
      <c r="N1648" s="138"/>
      <c r="O1648" s="138"/>
      <c r="P1648" s="138"/>
      <c r="Q1648" s="138"/>
      <c r="R1648" s="138"/>
      <c r="S1648" s="138"/>
      <c r="T1648" s="138"/>
      <c r="U1648" s="138"/>
      <c r="V1648" s="138"/>
      <c r="W1648" s="138"/>
      <c r="X1648" s="138"/>
      <c r="Y1648" s="138"/>
      <c r="Z1648" s="138"/>
      <c r="AA1648" s="138"/>
      <c r="AB1648" s="138"/>
      <c r="AC1648" s="138"/>
      <c r="AD1648" s="138"/>
      <c r="AE1648" s="138"/>
      <c r="AF1648" s="138"/>
      <c r="AG1648" s="138"/>
    </row>
    <row r="1649" spans="1:33" s="137" customFormat="1" ht="153">
      <c r="A1649" s="139" t="s">
        <v>1330</v>
      </c>
      <c r="B1649" s="1" t="s">
        <v>724</v>
      </c>
      <c r="C1649" s="39"/>
      <c r="D1649" s="39"/>
      <c r="E1649" s="586"/>
      <c r="F1649" s="172"/>
      <c r="G1649" s="159"/>
      <c r="H1649" s="138"/>
      <c r="I1649" s="138"/>
      <c r="J1649" s="138"/>
      <c r="K1649" s="138"/>
      <c r="L1649" s="138"/>
      <c r="M1649" s="138"/>
      <c r="N1649" s="138"/>
      <c r="O1649" s="138"/>
      <c r="P1649" s="138"/>
      <c r="Q1649" s="138"/>
      <c r="R1649" s="138"/>
      <c r="S1649" s="138"/>
      <c r="T1649" s="138"/>
      <c r="U1649" s="138"/>
      <c r="V1649" s="138"/>
      <c r="W1649" s="138"/>
      <c r="X1649" s="138"/>
      <c r="Y1649" s="138"/>
      <c r="Z1649" s="138"/>
      <c r="AA1649" s="138"/>
      <c r="AB1649" s="138"/>
      <c r="AC1649" s="138"/>
      <c r="AD1649" s="138"/>
      <c r="AE1649" s="138"/>
      <c r="AF1649" s="138"/>
      <c r="AG1649" s="138"/>
    </row>
    <row r="1650" spans="1:33" s="137" customFormat="1" ht="229.5">
      <c r="A1650" s="139"/>
      <c r="B1650" s="1" t="s">
        <v>725</v>
      </c>
      <c r="C1650" s="39"/>
      <c r="D1650" s="39"/>
      <c r="E1650" s="586"/>
      <c r="F1650" s="172"/>
      <c r="G1650" s="159"/>
      <c r="H1650" s="138"/>
      <c r="I1650" s="138"/>
      <c r="J1650" s="138"/>
      <c r="K1650" s="138"/>
      <c r="L1650" s="138"/>
      <c r="M1650" s="138"/>
      <c r="N1650" s="138"/>
      <c r="O1650" s="138"/>
      <c r="P1650" s="138"/>
      <c r="Q1650" s="138"/>
      <c r="R1650" s="138"/>
      <c r="S1650" s="138"/>
      <c r="T1650" s="138"/>
      <c r="U1650" s="138"/>
      <c r="V1650" s="138"/>
      <c r="W1650" s="138"/>
      <c r="X1650" s="138"/>
      <c r="Y1650" s="138"/>
      <c r="Z1650" s="138"/>
      <c r="AA1650" s="138"/>
      <c r="AB1650" s="138"/>
      <c r="AC1650" s="138"/>
      <c r="AD1650" s="138"/>
      <c r="AE1650" s="138"/>
      <c r="AF1650" s="138"/>
      <c r="AG1650" s="138"/>
    </row>
    <row r="1651" spans="1:33" s="137" customFormat="1" ht="255">
      <c r="A1651" s="139"/>
      <c r="B1651" s="1" t="s">
        <v>726</v>
      </c>
      <c r="C1651" s="39"/>
      <c r="D1651" s="39"/>
      <c r="E1651" s="586"/>
      <c r="F1651" s="172"/>
      <c r="G1651" s="159"/>
      <c r="H1651" s="138"/>
      <c r="I1651" s="138"/>
      <c r="J1651" s="138"/>
      <c r="K1651" s="138"/>
      <c r="L1651" s="138"/>
      <c r="M1651" s="138"/>
      <c r="N1651" s="138"/>
      <c r="O1651" s="138"/>
      <c r="P1651" s="138"/>
      <c r="Q1651" s="138"/>
      <c r="R1651" s="138"/>
      <c r="S1651" s="138"/>
      <c r="T1651" s="138"/>
      <c r="U1651" s="138"/>
      <c r="V1651" s="138"/>
      <c r="W1651" s="138"/>
      <c r="X1651" s="138"/>
      <c r="Y1651" s="138"/>
      <c r="Z1651" s="138"/>
      <c r="AA1651" s="138"/>
      <c r="AB1651" s="138"/>
      <c r="AC1651" s="138"/>
      <c r="AD1651" s="138"/>
      <c r="AE1651" s="138"/>
      <c r="AF1651" s="138"/>
      <c r="AG1651" s="138"/>
    </row>
    <row r="1652" spans="1:33" s="137" customFormat="1" ht="38.25">
      <c r="A1652" s="139"/>
      <c r="B1652" s="1" t="s">
        <v>727</v>
      </c>
      <c r="C1652" s="39"/>
      <c r="D1652" s="39"/>
      <c r="E1652" s="586"/>
      <c r="F1652" s="172"/>
      <c r="G1652" s="159"/>
      <c r="H1652" s="138"/>
      <c r="I1652" s="138"/>
      <c r="J1652" s="138"/>
      <c r="K1652" s="138"/>
      <c r="L1652" s="138"/>
      <c r="M1652" s="138"/>
      <c r="N1652" s="138"/>
      <c r="O1652" s="138"/>
      <c r="P1652" s="138"/>
      <c r="Q1652" s="138"/>
      <c r="R1652" s="138"/>
      <c r="S1652" s="138"/>
      <c r="T1652" s="138"/>
      <c r="U1652" s="138"/>
      <c r="V1652" s="138"/>
      <c r="W1652" s="138"/>
      <c r="X1652" s="138"/>
      <c r="Y1652" s="138"/>
      <c r="Z1652" s="138"/>
      <c r="AA1652" s="138"/>
      <c r="AB1652" s="138"/>
      <c r="AC1652" s="138"/>
      <c r="AD1652" s="138"/>
      <c r="AE1652" s="138"/>
      <c r="AF1652" s="138"/>
      <c r="AG1652" s="138"/>
    </row>
    <row r="1653" spans="1:33" s="137" customFormat="1" ht="102">
      <c r="A1653" s="139"/>
      <c r="B1653" s="1" t="s">
        <v>398</v>
      </c>
      <c r="C1653" s="39"/>
      <c r="D1653" s="39"/>
      <c r="E1653" s="586"/>
      <c r="F1653" s="172"/>
      <c r="G1653" s="159"/>
      <c r="H1653" s="138"/>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138"/>
    </row>
    <row r="1654" spans="1:33" s="137" customFormat="1" ht="15">
      <c r="A1654" s="139"/>
      <c r="B1654" s="1" t="s">
        <v>1627</v>
      </c>
      <c r="C1654" s="42"/>
      <c r="D1654" s="42"/>
      <c r="E1654" s="586"/>
      <c r="F1654" s="172"/>
      <c r="G1654" s="159"/>
      <c r="H1654" s="138"/>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138"/>
    </row>
    <row r="1655" spans="1:33" s="137" customFormat="1" ht="89.25">
      <c r="A1655" s="139"/>
      <c r="B1655" s="1" t="s">
        <v>1628</v>
      </c>
      <c r="C1655" s="39" t="s">
        <v>1588</v>
      </c>
      <c r="D1655" s="39">
        <v>1</v>
      </c>
      <c r="E1655" s="586"/>
      <c r="F1655" s="172">
        <f>D1655*E1655</f>
        <v>0</v>
      </c>
      <c r="G1655" s="159"/>
      <c r="H1655" s="138"/>
      <c r="I1655" s="138"/>
      <c r="J1655" s="138"/>
      <c r="K1655" s="138"/>
      <c r="L1655" s="138"/>
      <c r="M1655" s="138"/>
      <c r="N1655" s="138"/>
      <c r="O1655" s="138"/>
      <c r="P1655" s="138"/>
      <c r="Q1655" s="138"/>
      <c r="R1655" s="138"/>
      <c r="S1655" s="138"/>
      <c r="T1655" s="138"/>
      <c r="U1655" s="138"/>
      <c r="V1655" s="138"/>
      <c r="W1655" s="138"/>
      <c r="X1655" s="138"/>
      <c r="Y1655" s="138"/>
      <c r="Z1655" s="138"/>
      <c r="AA1655" s="138"/>
      <c r="AB1655" s="138"/>
      <c r="AC1655" s="138"/>
      <c r="AD1655" s="138"/>
      <c r="AE1655" s="138"/>
      <c r="AF1655" s="138"/>
      <c r="AG1655" s="138"/>
    </row>
    <row r="1656" spans="1:33" s="137" customFormat="1" ht="15">
      <c r="A1656" s="139"/>
      <c r="B1656" s="42"/>
      <c r="C1656" s="42"/>
      <c r="D1656" s="42"/>
      <c r="E1656" s="586"/>
      <c r="F1656" s="172"/>
      <c r="G1656" s="159"/>
      <c r="H1656" s="138"/>
      <c r="I1656" s="138"/>
      <c r="J1656" s="138"/>
      <c r="K1656" s="138"/>
      <c r="L1656" s="138"/>
      <c r="M1656" s="138"/>
      <c r="N1656" s="138"/>
      <c r="O1656" s="138"/>
      <c r="P1656" s="138"/>
      <c r="Q1656" s="138"/>
      <c r="R1656" s="138"/>
      <c r="S1656" s="138"/>
      <c r="T1656" s="138"/>
      <c r="U1656" s="138"/>
      <c r="V1656" s="138"/>
      <c r="W1656" s="138"/>
      <c r="X1656" s="138"/>
      <c r="Y1656" s="138"/>
      <c r="Z1656" s="138"/>
      <c r="AA1656" s="138"/>
      <c r="AB1656" s="138"/>
      <c r="AC1656" s="138"/>
      <c r="AD1656" s="138"/>
      <c r="AE1656" s="138"/>
      <c r="AF1656" s="138"/>
      <c r="AG1656" s="138"/>
    </row>
    <row r="1657" spans="1:33" s="137" customFormat="1" ht="153">
      <c r="A1657" s="139" t="s">
        <v>811</v>
      </c>
      <c r="B1657" s="1" t="s">
        <v>724</v>
      </c>
      <c r="C1657" s="39"/>
      <c r="D1657" s="39"/>
      <c r="E1657" s="586"/>
      <c r="F1657" s="172"/>
      <c r="G1657" s="159"/>
      <c r="H1657" s="138"/>
      <c r="I1657" s="138"/>
      <c r="J1657" s="138"/>
      <c r="K1657" s="138"/>
      <c r="L1657" s="138"/>
      <c r="M1657" s="138"/>
      <c r="N1657" s="138"/>
      <c r="O1657" s="138"/>
      <c r="P1657" s="138"/>
      <c r="Q1657" s="138"/>
      <c r="R1657" s="138"/>
      <c r="S1657" s="138"/>
      <c r="T1657" s="138"/>
      <c r="U1657" s="138"/>
      <c r="V1657" s="138"/>
      <c r="W1657" s="138"/>
      <c r="X1657" s="138"/>
      <c r="Y1657" s="138"/>
      <c r="Z1657" s="138"/>
      <c r="AA1657" s="138"/>
      <c r="AB1657" s="138"/>
      <c r="AC1657" s="138"/>
      <c r="AD1657" s="138"/>
      <c r="AE1657" s="138"/>
      <c r="AF1657" s="138"/>
      <c r="AG1657" s="138"/>
    </row>
    <row r="1658" spans="1:33" s="137" customFormat="1" ht="229.5">
      <c r="A1658" s="139"/>
      <c r="B1658" s="1" t="s">
        <v>725</v>
      </c>
      <c r="C1658" s="39"/>
      <c r="D1658" s="39"/>
      <c r="E1658" s="586"/>
      <c r="F1658" s="172"/>
      <c r="G1658" s="159"/>
      <c r="H1658" s="138"/>
      <c r="I1658" s="138"/>
      <c r="J1658" s="138"/>
      <c r="K1658" s="138"/>
      <c r="L1658" s="138"/>
      <c r="M1658" s="138"/>
      <c r="N1658" s="138"/>
      <c r="O1658" s="138"/>
      <c r="P1658" s="138"/>
      <c r="Q1658" s="138"/>
      <c r="R1658" s="138"/>
      <c r="S1658" s="138"/>
      <c r="T1658" s="138"/>
      <c r="U1658" s="138"/>
      <c r="V1658" s="138"/>
      <c r="W1658" s="138"/>
      <c r="X1658" s="138"/>
      <c r="Y1658" s="138"/>
      <c r="Z1658" s="138"/>
      <c r="AA1658" s="138"/>
      <c r="AB1658" s="138"/>
      <c r="AC1658" s="138"/>
      <c r="AD1658" s="138"/>
      <c r="AE1658" s="138"/>
      <c r="AF1658" s="138"/>
      <c r="AG1658" s="138"/>
    </row>
    <row r="1659" spans="1:33" s="137" customFormat="1" ht="255">
      <c r="A1659" s="139"/>
      <c r="B1659" s="1" t="s">
        <v>726</v>
      </c>
      <c r="C1659" s="39"/>
      <c r="D1659" s="39"/>
      <c r="E1659" s="586"/>
      <c r="F1659" s="172"/>
      <c r="G1659" s="159"/>
      <c r="H1659" s="138"/>
      <c r="I1659" s="138"/>
      <c r="J1659" s="138"/>
      <c r="K1659" s="138"/>
      <c r="L1659" s="138"/>
      <c r="M1659" s="138"/>
      <c r="N1659" s="138"/>
      <c r="O1659" s="138"/>
      <c r="P1659" s="138"/>
      <c r="Q1659" s="138"/>
      <c r="R1659" s="138"/>
      <c r="S1659" s="138"/>
      <c r="T1659" s="138"/>
      <c r="U1659" s="138"/>
      <c r="V1659" s="138"/>
      <c r="W1659" s="138"/>
      <c r="X1659" s="138"/>
      <c r="Y1659" s="138"/>
      <c r="Z1659" s="138"/>
      <c r="AA1659" s="138"/>
      <c r="AB1659" s="138"/>
      <c r="AC1659" s="138"/>
      <c r="AD1659" s="138"/>
      <c r="AE1659" s="138"/>
      <c r="AF1659" s="138"/>
      <c r="AG1659" s="138"/>
    </row>
    <row r="1660" spans="1:33" s="137" customFormat="1" ht="38.25">
      <c r="A1660" s="139"/>
      <c r="B1660" s="1" t="s">
        <v>722</v>
      </c>
      <c r="C1660" s="39"/>
      <c r="D1660" s="39"/>
      <c r="E1660" s="586"/>
      <c r="F1660" s="172"/>
      <c r="G1660" s="159"/>
      <c r="H1660" s="138"/>
      <c r="I1660" s="138"/>
      <c r="J1660" s="138"/>
      <c r="K1660" s="138"/>
      <c r="L1660" s="138"/>
      <c r="M1660" s="138"/>
      <c r="N1660" s="138"/>
      <c r="O1660" s="138"/>
      <c r="P1660" s="138"/>
      <c r="Q1660" s="138"/>
      <c r="R1660" s="138"/>
      <c r="S1660" s="138"/>
      <c r="T1660" s="138"/>
      <c r="U1660" s="138"/>
      <c r="V1660" s="138"/>
      <c r="W1660" s="138"/>
      <c r="X1660" s="138"/>
      <c r="Y1660" s="138"/>
      <c r="Z1660" s="138"/>
      <c r="AA1660" s="138"/>
      <c r="AB1660" s="138"/>
      <c r="AC1660" s="138"/>
      <c r="AD1660" s="138"/>
      <c r="AE1660" s="138"/>
      <c r="AF1660" s="138"/>
      <c r="AG1660" s="138"/>
    </row>
    <row r="1661" spans="1:33" s="137" customFormat="1" ht="102">
      <c r="A1661" s="139"/>
      <c r="B1661" s="1" t="s">
        <v>399</v>
      </c>
      <c r="C1661" s="39"/>
      <c r="D1661" s="39"/>
      <c r="E1661" s="586"/>
      <c r="F1661" s="172"/>
      <c r="G1661" s="159"/>
      <c r="H1661" s="138"/>
      <c r="I1661" s="138"/>
      <c r="J1661" s="138"/>
      <c r="K1661" s="138"/>
      <c r="L1661" s="138"/>
      <c r="M1661" s="138"/>
      <c r="N1661" s="138"/>
      <c r="O1661" s="138"/>
      <c r="P1661" s="138"/>
      <c r="Q1661" s="138"/>
      <c r="R1661" s="138"/>
      <c r="S1661" s="138"/>
      <c r="T1661" s="138"/>
      <c r="U1661" s="138"/>
      <c r="V1661" s="138"/>
      <c r="W1661" s="138"/>
      <c r="X1661" s="138"/>
      <c r="Y1661" s="138"/>
      <c r="Z1661" s="138"/>
      <c r="AA1661" s="138"/>
      <c r="AB1661" s="138"/>
      <c r="AC1661" s="138"/>
      <c r="AD1661" s="138"/>
      <c r="AE1661" s="138"/>
      <c r="AF1661" s="138"/>
      <c r="AG1661" s="138"/>
    </row>
    <row r="1662" spans="1:33" s="137" customFormat="1" ht="15">
      <c r="A1662" s="139"/>
      <c r="B1662" s="1" t="s">
        <v>1629</v>
      </c>
      <c r="C1662" s="42"/>
      <c r="D1662" s="42"/>
      <c r="E1662" s="586"/>
      <c r="F1662" s="172"/>
      <c r="G1662" s="159"/>
      <c r="H1662" s="138"/>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138"/>
    </row>
    <row r="1663" spans="1:33" s="137" customFormat="1" ht="89.25">
      <c r="A1663" s="139"/>
      <c r="B1663" s="1" t="s">
        <v>1628</v>
      </c>
      <c r="C1663" s="39" t="s">
        <v>1588</v>
      </c>
      <c r="D1663" s="39">
        <v>1</v>
      </c>
      <c r="E1663" s="586"/>
      <c r="F1663" s="172">
        <f>D1663*E1663</f>
        <v>0</v>
      </c>
      <c r="G1663" s="159"/>
      <c r="H1663" s="138"/>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138"/>
    </row>
    <row r="1664" spans="1:33" s="137" customFormat="1" ht="15">
      <c r="A1664" s="139"/>
      <c r="B1664" s="42"/>
      <c r="C1664" s="42"/>
      <c r="D1664" s="42"/>
      <c r="E1664" s="586"/>
      <c r="F1664" s="172"/>
      <c r="G1664" s="159"/>
      <c r="H1664" s="138"/>
      <c r="I1664" s="138"/>
      <c r="J1664" s="138"/>
      <c r="K1664" s="138"/>
      <c r="L1664" s="138"/>
      <c r="M1664" s="138"/>
      <c r="N1664" s="138"/>
      <c r="O1664" s="138"/>
      <c r="P1664" s="138"/>
      <c r="Q1664" s="138"/>
      <c r="R1664" s="138"/>
      <c r="S1664" s="138"/>
      <c r="T1664" s="138"/>
      <c r="U1664" s="138"/>
      <c r="V1664" s="138"/>
      <c r="W1664" s="138"/>
      <c r="X1664" s="138"/>
      <c r="Y1664" s="138"/>
      <c r="Z1664" s="138"/>
      <c r="AA1664" s="138"/>
      <c r="AB1664" s="138"/>
      <c r="AC1664" s="138"/>
      <c r="AD1664" s="138"/>
      <c r="AE1664" s="138"/>
      <c r="AF1664" s="138"/>
      <c r="AG1664" s="138"/>
    </row>
    <row r="1665" spans="1:33" s="137" customFormat="1" ht="153">
      <c r="A1665" s="139" t="s">
        <v>816</v>
      </c>
      <c r="B1665" s="1" t="s">
        <v>724</v>
      </c>
      <c r="C1665" s="39"/>
      <c r="D1665" s="39"/>
      <c r="E1665" s="586"/>
      <c r="F1665" s="172"/>
      <c r="G1665" s="159"/>
      <c r="H1665" s="138"/>
      <c r="I1665" s="138"/>
      <c r="J1665" s="138"/>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row>
    <row r="1666" spans="1:33" s="137" customFormat="1" ht="229.5">
      <c r="A1666" s="139"/>
      <c r="B1666" s="1" t="s">
        <v>725</v>
      </c>
      <c r="C1666" s="39"/>
      <c r="D1666" s="39"/>
      <c r="E1666" s="586"/>
      <c r="F1666" s="172"/>
      <c r="G1666" s="159"/>
      <c r="H1666" s="138"/>
      <c r="I1666" s="138"/>
      <c r="J1666" s="138"/>
      <c r="K1666" s="138"/>
      <c r="L1666" s="138"/>
      <c r="M1666" s="138"/>
      <c r="N1666" s="138"/>
      <c r="O1666" s="138"/>
      <c r="P1666" s="138"/>
      <c r="Q1666" s="138"/>
      <c r="R1666" s="138"/>
      <c r="S1666" s="138"/>
      <c r="T1666" s="138"/>
      <c r="U1666" s="138"/>
      <c r="V1666" s="138"/>
      <c r="W1666" s="138"/>
      <c r="X1666" s="138"/>
      <c r="Y1666" s="138"/>
      <c r="Z1666" s="138"/>
      <c r="AA1666" s="138"/>
      <c r="AB1666" s="138"/>
      <c r="AC1666" s="138"/>
      <c r="AD1666" s="138"/>
      <c r="AE1666" s="138"/>
      <c r="AF1666" s="138"/>
      <c r="AG1666" s="138"/>
    </row>
    <row r="1667" spans="1:33" s="137" customFormat="1" ht="255">
      <c r="A1667" s="139"/>
      <c r="B1667" s="1" t="s">
        <v>726</v>
      </c>
      <c r="C1667" s="39"/>
      <c r="D1667" s="39"/>
      <c r="E1667" s="586"/>
      <c r="F1667" s="172"/>
      <c r="G1667" s="159"/>
      <c r="H1667" s="138"/>
      <c r="I1667" s="138"/>
      <c r="J1667" s="138"/>
      <c r="K1667" s="138"/>
      <c r="L1667" s="138"/>
      <c r="M1667" s="138"/>
      <c r="N1667" s="138"/>
      <c r="O1667" s="138"/>
      <c r="P1667" s="138"/>
      <c r="Q1667" s="138"/>
      <c r="R1667" s="138"/>
      <c r="S1667" s="138"/>
      <c r="T1667" s="138"/>
      <c r="U1667" s="138"/>
      <c r="V1667" s="138"/>
      <c r="W1667" s="138"/>
      <c r="X1667" s="138"/>
      <c r="Y1667" s="138"/>
      <c r="Z1667" s="138"/>
      <c r="AA1667" s="138"/>
      <c r="AB1667" s="138"/>
      <c r="AC1667" s="138"/>
      <c r="AD1667" s="138"/>
      <c r="AE1667" s="138"/>
      <c r="AF1667" s="138"/>
      <c r="AG1667" s="138"/>
    </row>
    <row r="1668" spans="1:33" s="137" customFormat="1" ht="38.25">
      <c r="A1668" s="139"/>
      <c r="B1668" s="1" t="s">
        <v>727</v>
      </c>
      <c r="C1668" s="39"/>
      <c r="D1668" s="39"/>
      <c r="E1668" s="586"/>
      <c r="F1668" s="172"/>
      <c r="G1668" s="159"/>
      <c r="H1668" s="138"/>
      <c r="I1668" s="138"/>
      <c r="J1668" s="138"/>
      <c r="K1668" s="138"/>
      <c r="L1668" s="138"/>
      <c r="M1668" s="138"/>
      <c r="N1668" s="138"/>
      <c r="O1668" s="138"/>
      <c r="P1668" s="138"/>
      <c r="Q1668" s="138"/>
      <c r="R1668" s="138"/>
      <c r="S1668" s="138"/>
      <c r="T1668" s="138"/>
      <c r="U1668" s="138"/>
      <c r="V1668" s="138"/>
      <c r="W1668" s="138"/>
      <c r="X1668" s="138"/>
      <c r="Y1668" s="138"/>
      <c r="Z1668" s="138"/>
      <c r="AA1668" s="138"/>
      <c r="AB1668" s="138"/>
      <c r="AC1668" s="138"/>
      <c r="AD1668" s="138"/>
      <c r="AE1668" s="138"/>
      <c r="AF1668" s="138"/>
      <c r="AG1668" s="138"/>
    </row>
    <row r="1669" spans="1:33" s="137" customFormat="1" ht="102">
      <c r="A1669" s="139"/>
      <c r="B1669" s="1" t="s">
        <v>400</v>
      </c>
      <c r="C1669" s="39"/>
      <c r="D1669" s="39"/>
      <c r="E1669" s="586"/>
      <c r="F1669" s="172"/>
      <c r="G1669" s="159"/>
      <c r="H1669" s="138"/>
      <c r="I1669" s="138"/>
      <c r="J1669" s="138"/>
      <c r="K1669" s="138"/>
      <c r="L1669" s="138"/>
      <c r="M1669" s="138"/>
      <c r="N1669" s="138"/>
      <c r="O1669" s="138"/>
      <c r="P1669" s="138"/>
      <c r="Q1669" s="138"/>
      <c r="R1669" s="138"/>
      <c r="S1669" s="138"/>
      <c r="T1669" s="138"/>
      <c r="U1669" s="138"/>
      <c r="V1669" s="138"/>
      <c r="W1669" s="138"/>
      <c r="X1669" s="138"/>
      <c r="Y1669" s="138"/>
      <c r="Z1669" s="138"/>
      <c r="AA1669" s="138"/>
      <c r="AB1669" s="138"/>
      <c r="AC1669" s="138"/>
      <c r="AD1669" s="138"/>
      <c r="AE1669" s="138"/>
      <c r="AF1669" s="138"/>
      <c r="AG1669" s="138"/>
    </row>
    <row r="1670" spans="1:33" s="137" customFormat="1" ht="15">
      <c r="A1670" s="139"/>
      <c r="B1670" s="1" t="s">
        <v>1630</v>
      </c>
      <c r="C1670" s="42"/>
      <c r="D1670" s="42"/>
      <c r="E1670" s="586"/>
      <c r="F1670" s="172"/>
      <c r="G1670" s="159"/>
      <c r="H1670" s="138"/>
      <c r="I1670" s="138"/>
      <c r="J1670" s="138"/>
      <c r="K1670" s="138"/>
      <c r="L1670" s="138"/>
      <c r="M1670" s="138"/>
      <c r="N1670" s="138"/>
      <c r="O1670" s="138"/>
      <c r="P1670" s="138"/>
      <c r="Q1670" s="138"/>
      <c r="R1670" s="138"/>
      <c r="S1670" s="138"/>
      <c r="T1670" s="138"/>
      <c r="U1670" s="138"/>
      <c r="V1670" s="138"/>
      <c r="W1670" s="138"/>
      <c r="X1670" s="138"/>
      <c r="Y1670" s="138"/>
      <c r="Z1670" s="138"/>
      <c r="AA1670" s="138"/>
      <c r="AB1670" s="138"/>
      <c r="AC1670" s="138"/>
      <c r="AD1670" s="138"/>
      <c r="AE1670" s="138"/>
      <c r="AF1670" s="138"/>
      <c r="AG1670" s="138"/>
    </row>
    <row r="1671" spans="1:33" s="137" customFormat="1" ht="89.25">
      <c r="A1671" s="139"/>
      <c r="B1671" s="1" t="s">
        <v>1626</v>
      </c>
      <c r="C1671" s="39" t="s">
        <v>1588</v>
      </c>
      <c r="D1671" s="39">
        <v>1</v>
      </c>
      <c r="E1671" s="586"/>
      <c r="F1671" s="172">
        <f>D1671*E1671</f>
        <v>0</v>
      </c>
      <c r="G1671" s="159"/>
      <c r="H1671" s="138"/>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138"/>
    </row>
    <row r="1672" spans="1:33" s="137" customFormat="1" ht="15">
      <c r="A1672" s="139"/>
      <c r="B1672" s="42"/>
      <c r="C1672" s="42"/>
      <c r="D1672" s="42"/>
      <c r="E1672" s="586"/>
      <c r="F1672" s="172"/>
      <c r="G1672" s="159"/>
      <c r="H1672" s="138"/>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138"/>
    </row>
    <row r="1673" spans="1:33" s="137" customFormat="1" ht="153">
      <c r="A1673" s="139" t="s">
        <v>1074</v>
      </c>
      <c r="B1673" s="1" t="s">
        <v>724</v>
      </c>
      <c r="C1673" s="39"/>
      <c r="D1673" s="39"/>
      <c r="E1673" s="586"/>
      <c r="F1673" s="172"/>
      <c r="G1673" s="159"/>
      <c r="H1673" s="138"/>
      <c r="I1673" s="138"/>
      <c r="J1673" s="138"/>
      <c r="K1673" s="138"/>
      <c r="L1673" s="138"/>
      <c r="M1673" s="138"/>
      <c r="N1673" s="138"/>
      <c r="O1673" s="138"/>
      <c r="P1673" s="138"/>
      <c r="Q1673" s="138"/>
      <c r="R1673" s="138"/>
      <c r="S1673" s="138"/>
      <c r="T1673" s="138"/>
      <c r="U1673" s="138"/>
      <c r="V1673" s="138"/>
      <c r="W1673" s="138"/>
      <c r="X1673" s="138"/>
      <c r="Y1673" s="138"/>
      <c r="Z1673" s="138"/>
      <c r="AA1673" s="138"/>
      <c r="AB1673" s="138"/>
      <c r="AC1673" s="138"/>
      <c r="AD1673" s="138"/>
      <c r="AE1673" s="138"/>
      <c r="AF1673" s="138"/>
      <c r="AG1673" s="138"/>
    </row>
    <row r="1674" spans="1:33" s="137" customFormat="1" ht="229.5">
      <c r="A1674" s="139"/>
      <c r="B1674" s="1" t="s">
        <v>725</v>
      </c>
      <c r="C1674" s="39"/>
      <c r="D1674" s="39"/>
      <c r="E1674" s="586"/>
      <c r="F1674" s="172"/>
      <c r="G1674" s="159"/>
      <c r="H1674" s="138"/>
      <c r="I1674" s="138"/>
      <c r="J1674" s="138"/>
      <c r="K1674" s="138"/>
      <c r="L1674" s="138"/>
      <c r="M1674" s="138"/>
      <c r="N1674" s="138"/>
      <c r="O1674" s="138"/>
      <c r="P1674" s="138"/>
      <c r="Q1674" s="138"/>
      <c r="R1674" s="138"/>
      <c r="S1674" s="138"/>
      <c r="T1674" s="138"/>
      <c r="U1674" s="138"/>
      <c r="V1674" s="138"/>
      <c r="W1674" s="138"/>
      <c r="X1674" s="138"/>
      <c r="Y1674" s="138"/>
      <c r="Z1674" s="138"/>
      <c r="AA1674" s="138"/>
      <c r="AB1674" s="138"/>
      <c r="AC1674" s="138"/>
      <c r="AD1674" s="138"/>
      <c r="AE1674" s="138"/>
      <c r="AF1674" s="138"/>
      <c r="AG1674" s="138"/>
    </row>
    <row r="1675" spans="1:33" s="137" customFormat="1" ht="255">
      <c r="A1675" s="139"/>
      <c r="B1675" s="1" t="s">
        <v>726</v>
      </c>
      <c r="C1675" s="39"/>
      <c r="D1675" s="39"/>
      <c r="E1675" s="586"/>
      <c r="F1675" s="172"/>
      <c r="G1675" s="159"/>
      <c r="H1675" s="138"/>
      <c r="I1675" s="138"/>
      <c r="J1675" s="138"/>
      <c r="K1675" s="138"/>
      <c r="L1675" s="138"/>
      <c r="M1675" s="138"/>
      <c r="N1675" s="138"/>
      <c r="O1675" s="138"/>
      <c r="P1675" s="138"/>
      <c r="Q1675" s="138"/>
      <c r="R1675" s="138"/>
      <c r="S1675" s="138"/>
      <c r="T1675" s="138"/>
      <c r="U1675" s="138"/>
      <c r="V1675" s="138"/>
      <c r="W1675" s="138"/>
      <c r="X1675" s="138"/>
      <c r="Y1675" s="138"/>
      <c r="Z1675" s="138"/>
      <c r="AA1675" s="138"/>
      <c r="AB1675" s="138"/>
      <c r="AC1675" s="138"/>
      <c r="AD1675" s="138"/>
      <c r="AE1675" s="138"/>
      <c r="AF1675" s="138"/>
      <c r="AG1675" s="138"/>
    </row>
    <row r="1676" spans="1:33" s="137" customFormat="1" ht="38.25">
      <c r="A1676" s="139"/>
      <c r="B1676" s="1" t="s">
        <v>401</v>
      </c>
      <c r="C1676" s="39"/>
      <c r="D1676" s="39"/>
      <c r="E1676" s="586"/>
      <c r="F1676" s="172"/>
      <c r="G1676" s="159"/>
      <c r="H1676" s="138"/>
      <c r="I1676" s="138"/>
      <c r="J1676" s="138"/>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row>
    <row r="1677" spans="1:33" s="137" customFormat="1" ht="102">
      <c r="A1677" s="139"/>
      <c r="B1677" s="1" t="s">
        <v>402</v>
      </c>
      <c r="C1677" s="39"/>
      <c r="D1677" s="39"/>
      <c r="E1677" s="586"/>
      <c r="F1677" s="172"/>
      <c r="G1677" s="159"/>
      <c r="H1677" s="138"/>
      <c r="I1677" s="138"/>
      <c r="J1677" s="138"/>
      <c r="K1677" s="138"/>
      <c r="L1677" s="138"/>
      <c r="M1677" s="138"/>
      <c r="N1677" s="138"/>
      <c r="O1677" s="138"/>
      <c r="P1677" s="138"/>
      <c r="Q1677" s="138"/>
      <c r="R1677" s="138"/>
      <c r="S1677" s="138"/>
      <c r="T1677" s="138"/>
      <c r="U1677" s="138"/>
      <c r="V1677" s="138"/>
      <c r="W1677" s="138"/>
      <c r="X1677" s="138"/>
      <c r="Y1677" s="138"/>
      <c r="Z1677" s="138"/>
      <c r="AA1677" s="138"/>
      <c r="AB1677" s="138"/>
      <c r="AC1677" s="138"/>
      <c r="AD1677" s="138"/>
      <c r="AE1677" s="138"/>
      <c r="AF1677" s="138"/>
      <c r="AG1677" s="138"/>
    </row>
    <row r="1678" spans="1:33" s="171" customFormat="1" ht="15">
      <c r="A1678" s="168"/>
      <c r="B1678" s="1" t="s">
        <v>1631</v>
      </c>
      <c r="C1678" s="169"/>
      <c r="D1678" s="169"/>
      <c r="E1678" s="586"/>
      <c r="F1678" s="172"/>
      <c r="G1678" s="393"/>
      <c r="H1678" s="170"/>
      <c r="I1678" s="170"/>
      <c r="J1678" s="170"/>
      <c r="K1678" s="170"/>
      <c r="L1678" s="170"/>
      <c r="M1678" s="170"/>
      <c r="N1678" s="170"/>
      <c r="O1678" s="170"/>
      <c r="P1678" s="170"/>
      <c r="Q1678" s="170"/>
      <c r="R1678" s="170"/>
      <c r="S1678" s="170"/>
      <c r="T1678" s="170"/>
      <c r="U1678" s="170"/>
      <c r="V1678" s="170"/>
      <c r="W1678" s="170"/>
      <c r="X1678" s="170"/>
      <c r="Y1678" s="170"/>
      <c r="Z1678" s="170"/>
      <c r="AA1678" s="170"/>
      <c r="AB1678" s="170"/>
      <c r="AC1678" s="170"/>
      <c r="AD1678" s="170"/>
      <c r="AE1678" s="170"/>
      <c r="AF1678" s="170"/>
      <c r="AG1678" s="170"/>
    </row>
    <row r="1679" spans="1:33" s="137" customFormat="1" ht="89.25">
      <c r="A1679" s="139"/>
      <c r="B1679" s="1" t="s">
        <v>1632</v>
      </c>
      <c r="C1679" s="39" t="s">
        <v>1588</v>
      </c>
      <c r="D1679" s="39">
        <v>1</v>
      </c>
      <c r="E1679" s="586"/>
      <c r="F1679" s="172">
        <f>D1679*E1679</f>
        <v>0</v>
      </c>
      <c r="G1679" s="159"/>
      <c r="H1679" s="138"/>
      <c r="I1679" s="138"/>
      <c r="J1679" s="138"/>
      <c r="K1679" s="138"/>
      <c r="L1679" s="138"/>
      <c r="M1679" s="138"/>
      <c r="N1679" s="138"/>
      <c r="O1679" s="138"/>
      <c r="P1679" s="138"/>
      <c r="Q1679" s="138"/>
      <c r="R1679" s="138"/>
      <c r="S1679" s="138"/>
      <c r="T1679" s="138"/>
      <c r="U1679" s="138"/>
      <c r="V1679" s="138"/>
      <c r="W1679" s="138"/>
      <c r="X1679" s="138"/>
      <c r="Y1679" s="138"/>
      <c r="Z1679" s="138"/>
      <c r="AA1679" s="138"/>
      <c r="AB1679" s="138"/>
      <c r="AC1679" s="138"/>
      <c r="AD1679" s="138"/>
      <c r="AE1679" s="138"/>
      <c r="AF1679" s="138"/>
      <c r="AG1679" s="138"/>
    </row>
    <row r="1680" spans="1:33" s="137" customFormat="1" ht="15">
      <c r="A1680" s="139"/>
      <c r="B1680" s="42"/>
      <c r="C1680" s="42"/>
      <c r="D1680" s="42"/>
      <c r="E1680" s="586"/>
      <c r="F1680" s="172"/>
      <c r="G1680" s="159"/>
      <c r="H1680" s="138"/>
      <c r="I1680" s="138"/>
      <c r="J1680" s="138"/>
      <c r="K1680" s="138"/>
      <c r="L1680" s="138"/>
      <c r="M1680" s="138"/>
      <c r="N1680" s="138"/>
      <c r="O1680" s="138"/>
      <c r="P1680" s="138"/>
      <c r="Q1680" s="138"/>
      <c r="R1680" s="138"/>
      <c r="S1680" s="138"/>
      <c r="T1680" s="138"/>
      <c r="U1680" s="138"/>
      <c r="V1680" s="138"/>
      <c r="W1680" s="138"/>
      <c r="X1680" s="138"/>
      <c r="Y1680" s="138"/>
      <c r="Z1680" s="138"/>
      <c r="AA1680" s="138"/>
      <c r="AB1680" s="138"/>
      <c r="AC1680" s="138"/>
      <c r="AD1680" s="138"/>
      <c r="AE1680" s="138"/>
      <c r="AF1680" s="138"/>
      <c r="AG1680" s="138"/>
    </row>
    <row r="1681" spans="1:33" s="137" customFormat="1" ht="153">
      <c r="A1681" s="139" t="s">
        <v>1094</v>
      </c>
      <c r="B1681" s="1" t="s">
        <v>724</v>
      </c>
      <c r="C1681" s="39"/>
      <c r="D1681" s="39"/>
      <c r="E1681" s="586"/>
      <c r="F1681" s="172"/>
      <c r="G1681" s="159"/>
      <c r="H1681" s="138"/>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138"/>
    </row>
    <row r="1682" spans="1:33" s="137" customFormat="1" ht="229.5">
      <c r="A1682" s="139"/>
      <c r="B1682" s="1" t="s">
        <v>725</v>
      </c>
      <c r="C1682" s="39"/>
      <c r="D1682" s="39"/>
      <c r="E1682" s="586"/>
      <c r="F1682" s="172"/>
      <c r="G1682" s="159"/>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row>
    <row r="1683" spans="1:33" s="137" customFormat="1" ht="255">
      <c r="A1683" s="139"/>
      <c r="B1683" s="1" t="s">
        <v>726</v>
      </c>
      <c r="C1683" s="39"/>
      <c r="D1683" s="39"/>
      <c r="E1683" s="586"/>
      <c r="F1683" s="172"/>
      <c r="G1683" s="159"/>
      <c r="H1683" s="138"/>
      <c r="I1683" s="138"/>
      <c r="J1683" s="138"/>
      <c r="K1683" s="138"/>
      <c r="L1683" s="138"/>
      <c r="M1683" s="138"/>
      <c r="N1683" s="138"/>
      <c r="O1683" s="138"/>
      <c r="P1683" s="138"/>
      <c r="Q1683" s="138"/>
      <c r="R1683" s="138"/>
      <c r="S1683" s="138"/>
      <c r="T1683" s="138"/>
      <c r="U1683" s="138"/>
      <c r="V1683" s="138"/>
      <c r="W1683" s="138"/>
      <c r="X1683" s="138"/>
      <c r="Y1683" s="138"/>
      <c r="Z1683" s="138"/>
      <c r="AA1683" s="138"/>
      <c r="AB1683" s="138"/>
      <c r="AC1683" s="138"/>
      <c r="AD1683" s="138"/>
      <c r="AE1683" s="138"/>
      <c r="AF1683" s="138"/>
      <c r="AG1683" s="138"/>
    </row>
    <row r="1684" spans="1:33" s="137" customFormat="1" ht="38.25">
      <c r="A1684" s="139"/>
      <c r="B1684" s="1" t="s">
        <v>401</v>
      </c>
      <c r="C1684" s="39"/>
      <c r="D1684" s="39"/>
      <c r="E1684" s="586"/>
      <c r="F1684" s="172"/>
      <c r="G1684" s="159"/>
      <c r="H1684" s="138"/>
      <c r="I1684" s="138"/>
      <c r="J1684" s="138"/>
      <c r="K1684" s="138"/>
      <c r="L1684" s="138"/>
      <c r="M1684" s="138"/>
      <c r="N1684" s="138"/>
      <c r="O1684" s="138"/>
      <c r="P1684" s="138"/>
      <c r="Q1684" s="138"/>
      <c r="R1684" s="138"/>
      <c r="S1684" s="138"/>
      <c r="T1684" s="138"/>
      <c r="U1684" s="138"/>
      <c r="V1684" s="138"/>
      <c r="W1684" s="138"/>
      <c r="X1684" s="138"/>
      <c r="Y1684" s="138"/>
      <c r="Z1684" s="138"/>
      <c r="AA1684" s="138"/>
      <c r="AB1684" s="138"/>
      <c r="AC1684" s="138"/>
      <c r="AD1684" s="138"/>
      <c r="AE1684" s="138"/>
      <c r="AF1684" s="138"/>
      <c r="AG1684" s="138"/>
    </row>
    <row r="1685" spans="1:33" s="137" customFormat="1" ht="102">
      <c r="A1685" s="139"/>
      <c r="B1685" s="1" t="s">
        <v>403</v>
      </c>
      <c r="C1685" s="39"/>
      <c r="D1685" s="39"/>
      <c r="E1685" s="586"/>
      <c r="F1685" s="172"/>
      <c r="G1685" s="159"/>
      <c r="H1685" s="138"/>
      <c r="I1685" s="138"/>
      <c r="J1685" s="138"/>
      <c r="K1685" s="138"/>
      <c r="L1685" s="138"/>
      <c r="M1685" s="138"/>
      <c r="N1685" s="138"/>
      <c r="O1685" s="138"/>
      <c r="P1685" s="138"/>
      <c r="Q1685" s="138"/>
      <c r="R1685" s="138"/>
      <c r="S1685" s="138"/>
      <c r="T1685" s="138"/>
      <c r="U1685" s="138"/>
      <c r="V1685" s="138"/>
      <c r="W1685" s="138"/>
      <c r="X1685" s="138"/>
      <c r="Y1685" s="138"/>
      <c r="Z1685" s="138"/>
      <c r="AA1685" s="138"/>
      <c r="AB1685" s="138"/>
      <c r="AC1685" s="138"/>
      <c r="AD1685" s="138"/>
      <c r="AE1685" s="138"/>
      <c r="AF1685" s="138"/>
      <c r="AG1685" s="138"/>
    </row>
    <row r="1686" spans="1:33" s="174" customFormat="1" ht="15">
      <c r="A1686" s="139"/>
      <c r="B1686" s="1" t="s">
        <v>1633</v>
      </c>
      <c r="C1686" s="34"/>
      <c r="D1686" s="34"/>
      <c r="E1686" s="586"/>
      <c r="F1686" s="172"/>
      <c r="G1686" s="175"/>
      <c r="H1686" s="173"/>
      <c r="I1686" s="173"/>
      <c r="J1686" s="173"/>
      <c r="K1686" s="173"/>
      <c r="L1686" s="173"/>
      <c r="M1686" s="173"/>
      <c r="N1686" s="173"/>
      <c r="O1686" s="173"/>
      <c r="P1686" s="173"/>
      <c r="Q1686" s="173"/>
      <c r="R1686" s="173"/>
      <c r="S1686" s="173"/>
      <c r="T1686" s="173"/>
      <c r="U1686" s="173"/>
      <c r="V1686" s="173"/>
      <c r="W1686" s="173"/>
      <c r="X1686" s="173"/>
      <c r="Y1686" s="173"/>
      <c r="Z1686" s="173"/>
      <c r="AA1686" s="173"/>
      <c r="AB1686" s="173"/>
      <c r="AC1686" s="173"/>
      <c r="AD1686" s="173"/>
      <c r="AE1686" s="173"/>
      <c r="AF1686" s="173"/>
      <c r="AG1686" s="173"/>
    </row>
    <row r="1687" spans="1:33" s="137" customFormat="1" ht="89.25">
      <c r="A1687" s="139"/>
      <c r="B1687" s="1" t="s">
        <v>1628</v>
      </c>
      <c r="C1687" s="39" t="s">
        <v>1588</v>
      </c>
      <c r="D1687" s="39">
        <v>2</v>
      </c>
      <c r="E1687" s="586"/>
      <c r="F1687" s="172">
        <f>D1687*E1687</f>
        <v>0</v>
      </c>
      <c r="G1687" s="159"/>
      <c r="H1687" s="138"/>
      <c r="I1687" s="138"/>
      <c r="J1687" s="138"/>
      <c r="K1687" s="138"/>
      <c r="L1687" s="138"/>
      <c r="M1687" s="138"/>
      <c r="N1687" s="138"/>
      <c r="O1687" s="138"/>
      <c r="P1687" s="138"/>
      <c r="Q1687" s="138"/>
      <c r="R1687" s="138"/>
      <c r="S1687" s="138"/>
      <c r="T1687" s="138"/>
      <c r="U1687" s="138"/>
      <c r="V1687" s="138"/>
      <c r="W1687" s="138"/>
      <c r="X1687" s="138"/>
      <c r="Y1687" s="138"/>
      <c r="Z1687" s="138"/>
      <c r="AA1687" s="138"/>
      <c r="AB1687" s="138"/>
      <c r="AC1687" s="138"/>
      <c r="AD1687" s="138"/>
      <c r="AE1687" s="138"/>
      <c r="AF1687" s="138"/>
      <c r="AG1687" s="138"/>
    </row>
    <row r="1688" spans="1:33" s="137" customFormat="1" ht="15">
      <c r="A1688" s="139"/>
      <c r="B1688" s="42"/>
      <c r="C1688" s="42"/>
      <c r="D1688" s="42"/>
      <c r="E1688" s="586"/>
      <c r="F1688" s="172"/>
      <c r="G1688" s="159"/>
      <c r="H1688" s="138"/>
      <c r="I1688" s="138"/>
      <c r="J1688" s="138"/>
      <c r="K1688" s="138"/>
      <c r="L1688" s="138"/>
      <c r="M1688" s="138"/>
      <c r="N1688" s="138"/>
      <c r="O1688" s="138"/>
      <c r="P1688" s="138"/>
      <c r="Q1688" s="138"/>
      <c r="R1688" s="138"/>
      <c r="S1688" s="138"/>
      <c r="T1688" s="138"/>
      <c r="U1688" s="138"/>
      <c r="V1688" s="138"/>
      <c r="W1688" s="138"/>
      <c r="X1688" s="138"/>
      <c r="Y1688" s="138"/>
      <c r="Z1688" s="138"/>
      <c r="AA1688" s="138"/>
      <c r="AB1688" s="138"/>
      <c r="AC1688" s="138"/>
      <c r="AD1688" s="138"/>
      <c r="AE1688" s="138"/>
      <c r="AF1688" s="138"/>
      <c r="AG1688" s="138"/>
    </row>
    <row r="1689" spans="1:33" s="137" customFormat="1" ht="153">
      <c r="A1689" s="139" t="s">
        <v>1098</v>
      </c>
      <c r="B1689" s="1" t="s">
        <v>724</v>
      </c>
      <c r="C1689" s="39"/>
      <c r="D1689" s="39"/>
      <c r="E1689" s="586"/>
      <c r="F1689" s="172"/>
      <c r="G1689" s="159"/>
      <c r="H1689" s="138"/>
      <c r="I1689" s="138"/>
      <c r="J1689" s="138"/>
      <c r="K1689" s="138"/>
      <c r="L1689" s="138"/>
      <c r="M1689" s="138"/>
      <c r="N1689" s="138"/>
      <c r="O1689" s="138"/>
      <c r="P1689" s="138"/>
      <c r="Q1689" s="138"/>
      <c r="R1689" s="138"/>
      <c r="S1689" s="138"/>
      <c r="T1689" s="138"/>
      <c r="U1689" s="138"/>
      <c r="V1689" s="138"/>
      <c r="W1689" s="138"/>
      <c r="X1689" s="138"/>
      <c r="Y1689" s="138"/>
      <c r="Z1689" s="138"/>
      <c r="AA1689" s="138"/>
      <c r="AB1689" s="138"/>
      <c r="AC1689" s="138"/>
      <c r="AD1689" s="138"/>
      <c r="AE1689" s="138"/>
      <c r="AF1689" s="138"/>
      <c r="AG1689" s="138"/>
    </row>
    <row r="1690" spans="1:33" s="137" customFormat="1" ht="229.5">
      <c r="A1690" s="139"/>
      <c r="B1690" s="1" t="s">
        <v>725</v>
      </c>
      <c r="C1690" s="39"/>
      <c r="D1690" s="39"/>
      <c r="E1690" s="586"/>
      <c r="F1690" s="172"/>
      <c r="G1690" s="159"/>
      <c r="H1690" s="138"/>
      <c r="I1690" s="138"/>
      <c r="J1690" s="138"/>
      <c r="K1690" s="138"/>
      <c r="L1690" s="138"/>
      <c r="M1690" s="138"/>
      <c r="N1690" s="138"/>
      <c r="O1690" s="138"/>
      <c r="P1690" s="138"/>
      <c r="Q1690" s="138"/>
      <c r="R1690" s="138"/>
      <c r="S1690" s="138"/>
      <c r="T1690" s="138"/>
      <c r="U1690" s="138"/>
      <c r="V1690" s="138"/>
      <c r="W1690" s="138"/>
      <c r="X1690" s="138"/>
      <c r="Y1690" s="138"/>
      <c r="Z1690" s="138"/>
      <c r="AA1690" s="138"/>
      <c r="AB1690" s="138"/>
      <c r="AC1690" s="138"/>
      <c r="AD1690" s="138"/>
      <c r="AE1690" s="138"/>
      <c r="AF1690" s="138"/>
      <c r="AG1690" s="138"/>
    </row>
    <row r="1691" spans="1:33" s="137" customFormat="1" ht="255">
      <c r="A1691" s="139"/>
      <c r="B1691" s="1" t="s">
        <v>726</v>
      </c>
      <c r="C1691" s="39"/>
      <c r="D1691" s="39"/>
      <c r="E1691" s="586"/>
      <c r="F1691" s="172"/>
      <c r="G1691" s="159"/>
      <c r="H1691" s="138"/>
      <c r="I1691" s="138"/>
      <c r="J1691" s="138"/>
      <c r="K1691" s="138"/>
      <c r="L1691" s="138"/>
      <c r="M1691" s="138"/>
      <c r="N1691" s="138"/>
      <c r="O1691" s="138"/>
      <c r="P1691" s="138"/>
      <c r="Q1691" s="138"/>
      <c r="R1691" s="138"/>
      <c r="S1691" s="138"/>
      <c r="T1691" s="138"/>
      <c r="U1691" s="138"/>
      <c r="V1691" s="138"/>
      <c r="W1691" s="138"/>
      <c r="X1691" s="138"/>
      <c r="Y1691" s="138"/>
      <c r="Z1691" s="138"/>
      <c r="AA1691" s="138"/>
      <c r="AB1691" s="138"/>
      <c r="AC1691" s="138"/>
      <c r="AD1691" s="138"/>
      <c r="AE1691" s="138"/>
      <c r="AF1691" s="138"/>
      <c r="AG1691" s="138"/>
    </row>
    <row r="1692" spans="1:33" s="137" customFormat="1" ht="38.25">
      <c r="A1692" s="139"/>
      <c r="B1692" s="1" t="s">
        <v>401</v>
      </c>
      <c r="C1692" s="39"/>
      <c r="D1692" s="39"/>
      <c r="E1692" s="586"/>
      <c r="F1692" s="172"/>
      <c r="G1692" s="159"/>
      <c r="H1692" s="138"/>
      <c r="I1692" s="138"/>
      <c r="J1692" s="138"/>
      <c r="K1692" s="138"/>
      <c r="L1692" s="138"/>
      <c r="M1692" s="138"/>
      <c r="N1692" s="138"/>
      <c r="O1692" s="138"/>
      <c r="P1692" s="138"/>
      <c r="Q1692" s="138"/>
      <c r="R1692" s="138"/>
      <c r="S1692" s="138"/>
      <c r="T1692" s="138"/>
      <c r="U1692" s="138"/>
      <c r="V1692" s="138"/>
      <c r="W1692" s="138"/>
      <c r="X1692" s="138"/>
      <c r="Y1692" s="138"/>
      <c r="Z1692" s="138"/>
      <c r="AA1692" s="138"/>
      <c r="AB1692" s="138"/>
      <c r="AC1692" s="138"/>
      <c r="AD1692" s="138"/>
      <c r="AE1692" s="138"/>
      <c r="AF1692" s="138"/>
      <c r="AG1692" s="138"/>
    </row>
    <row r="1693" spans="1:33" s="137" customFormat="1" ht="89.25">
      <c r="A1693" s="139"/>
      <c r="B1693" s="1" t="s">
        <v>404</v>
      </c>
      <c r="C1693" s="39"/>
      <c r="D1693" s="39"/>
      <c r="E1693" s="586"/>
      <c r="F1693" s="172"/>
      <c r="G1693" s="159"/>
      <c r="H1693" s="138"/>
      <c r="I1693" s="138"/>
      <c r="J1693" s="138"/>
      <c r="K1693" s="138"/>
      <c r="L1693" s="138"/>
      <c r="M1693" s="138"/>
      <c r="N1693" s="138"/>
      <c r="O1693" s="138"/>
      <c r="P1693" s="138"/>
      <c r="Q1693" s="138"/>
      <c r="R1693" s="138"/>
      <c r="S1693" s="138"/>
      <c r="T1693" s="138"/>
      <c r="U1693" s="138"/>
      <c r="V1693" s="138"/>
      <c r="W1693" s="138"/>
      <c r="X1693" s="138"/>
      <c r="Y1693" s="138"/>
      <c r="Z1693" s="138"/>
      <c r="AA1693" s="138"/>
      <c r="AB1693" s="138"/>
      <c r="AC1693" s="138"/>
      <c r="AD1693" s="138"/>
      <c r="AE1693" s="138"/>
      <c r="AF1693" s="138"/>
      <c r="AG1693" s="138"/>
    </row>
    <row r="1694" spans="1:33" s="174" customFormat="1" ht="15">
      <c r="A1694" s="139"/>
      <c r="B1694" s="1" t="s">
        <v>1634</v>
      </c>
      <c r="C1694" s="34"/>
      <c r="D1694" s="34"/>
      <c r="E1694" s="586"/>
      <c r="F1694" s="172"/>
      <c r="G1694" s="175"/>
      <c r="H1694" s="173"/>
      <c r="I1694" s="173"/>
      <c r="J1694" s="173"/>
      <c r="K1694" s="173"/>
      <c r="L1694" s="173"/>
      <c r="M1694" s="173"/>
      <c r="N1694" s="173"/>
      <c r="O1694" s="173"/>
      <c r="P1694" s="173"/>
      <c r="Q1694" s="173"/>
      <c r="R1694" s="173"/>
      <c r="S1694" s="173"/>
      <c r="T1694" s="173"/>
      <c r="U1694" s="173"/>
      <c r="V1694" s="173"/>
      <c r="W1694" s="173"/>
      <c r="X1694" s="173"/>
      <c r="Y1694" s="173"/>
      <c r="Z1694" s="173"/>
      <c r="AA1694" s="173"/>
      <c r="AB1694" s="173"/>
      <c r="AC1694" s="173"/>
      <c r="AD1694" s="173"/>
      <c r="AE1694" s="173"/>
      <c r="AF1694" s="173"/>
      <c r="AG1694" s="173"/>
    </row>
    <row r="1695" spans="1:33" s="137" customFormat="1" ht="89.25">
      <c r="A1695" s="139"/>
      <c r="B1695" s="1" t="s">
        <v>1628</v>
      </c>
      <c r="C1695" s="39" t="s">
        <v>1588</v>
      </c>
      <c r="D1695" s="39">
        <v>2</v>
      </c>
      <c r="E1695" s="586"/>
      <c r="F1695" s="172">
        <f>D1695*E1695</f>
        <v>0</v>
      </c>
      <c r="G1695" s="159"/>
      <c r="H1695" s="138"/>
      <c r="I1695" s="138"/>
      <c r="J1695" s="138"/>
      <c r="K1695" s="138"/>
      <c r="L1695" s="138"/>
      <c r="M1695" s="138"/>
      <c r="N1695" s="138"/>
      <c r="O1695" s="138"/>
      <c r="P1695" s="138"/>
      <c r="Q1695" s="138"/>
      <c r="R1695" s="138"/>
      <c r="S1695" s="138"/>
      <c r="T1695" s="138"/>
      <c r="U1695" s="138"/>
      <c r="V1695" s="138"/>
      <c r="W1695" s="138"/>
      <c r="X1695" s="138"/>
      <c r="Y1695" s="138"/>
      <c r="Z1695" s="138"/>
      <c r="AA1695" s="138"/>
      <c r="AB1695" s="138"/>
      <c r="AC1695" s="138"/>
      <c r="AD1695" s="138"/>
      <c r="AE1695" s="138"/>
      <c r="AF1695" s="138"/>
      <c r="AG1695" s="138"/>
    </row>
    <row r="1696" spans="1:33" s="137" customFormat="1" ht="15">
      <c r="A1696" s="139"/>
      <c r="B1696" s="1"/>
      <c r="C1696" s="39"/>
      <c r="D1696" s="39"/>
      <c r="E1696" s="586"/>
      <c r="F1696" s="172"/>
      <c r="G1696" s="159"/>
      <c r="H1696" s="138"/>
      <c r="I1696" s="138"/>
      <c r="J1696" s="138"/>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row>
    <row r="1697" spans="1:33" s="137" customFormat="1" ht="38.25">
      <c r="A1697" s="139" t="s">
        <v>1224</v>
      </c>
      <c r="B1697" s="1" t="s">
        <v>405</v>
      </c>
      <c r="C1697" s="42"/>
      <c r="D1697" s="42"/>
      <c r="E1697" s="586"/>
      <c r="F1697" s="172"/>
      <c r="G1697" s="159"/>
      <c r="H1697" s="138"/>
      <c r="I1697" s="138"/>
      <c r="J1697" s="138"/>
      <c r="K1697" s="138"/>
      <c r="L1697" s="138"/>
      <c r="M1697" s="138"/>
      <c r="N1697" s="138"/>
      <c r="O1697" s="138"/>
      <c r="P1697" s="138"/>
      <c r="Q1697" s="138"/>
      <c r="R1697" s="138"/>
      <c r="S1697" s="138"/>
      <c r="T1697" s="138"/>
      <c r="U1697" s="138"/>
      <c r="V1697" s="138"/>
      <c r="W1697" s="138"/>
      <c r="X1697" s="138"/>
      <c r="Y1697" s="138"/>
      <c r="Z1697" s="138"/>
      <c r="AA1697" s="138"/>
      <c r="AB1697" s="138"/>
      <c r="AC1697" s="138"/>
      <c r="AD1697" s="138"/>
      <c r="AE1697" s="138"/>
      <c r="AF1697" s="138"/>
      <c r="AG1697" s="138"/>
    </row>
    <row r="1698" spans="1:33" s="137" customFormat="1" ht="15">
      <c r="A1698" s="139"/>
      <c r="B1698" s="1" t="s">
        <v>1635</v>
      </c>
      <c r="C1698" s="39" t="s">
        <v>1588</v>
      </c>
      <c r="D1698" s="39">
        <v>1</v>
      </c>
      <c r="E1698" s="586"/>
      <c r="F1698" s="172">
        <f>D1698*E1698</f>
        <v>0</v>
      </c>
      <c r="G1698" s="159"/>
      <c r="H1698" s="138"/>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138"/>
    </row>
    <row r="1699" spans="1:33" s="137" customFormat="1" ht="15">
      <c r="A1699" s="139"/>
      <c r="B1699" s="42"/>
      <c r="C1699" s="42"/>
      <c r="D1699" s="42"/>
      <c r="E1699" s="586"/>
      <c r="F1699" s="172"/>
      <c r="G1699" s="159"/>
      <c r="H1699" s="138"/>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138"/>
    </row>
    <row r="1700" spans="1:33" s="137" customFormat="1" ht="114.75">
      <c r="A1700" s="139" t="s">
        <v>1226</v>
      </c>
      <c r="B1700" s="1" t="s">
        <v>406</v>
      </c>
      <c r="C1700" s="39"/>
      <c r="D1700" s="39"/>
      <c r="E1700" s="586"/>
      <c r="F1700" s="172"/>
      <c r="G1700" s="159"/>
      <c r="H1700" s="138"/>
      <c r="I1700" s="138"/>
      <c r="J1700" s="138"/>
      <c r="K1700" s="138"/>
      <c r="L1700" s="138"/>
      <c r="M1700" s="138"/>
      <c r="N1700" s="138"/>
      <c r="O1700" s="138"/>
      <c r="P1700" s="138"/>
      <c r="Q1700" s="138"/>
      <c r="R1700" s="138"/>
      <c r="S1700" s="138"/>
      <c r="T1700" s="138"/>
      <c r="U1700" s="138"/>
      <c r="V1700" s="138"/>
      <c r="W1700" s="138"/>
      <c r="X1700" s="138"/>
      <c r="Y1700" s="138"/>
      <c r="Z1700" s="138"/>
      <c r="AA1700" s="138"/>
      <c r="AB1700" s="138"/>
      <c r="AC1700" s="138"/>
      <c r="AD1700" s="138"/>
      <c r="AE1700" s="138"/>
      <c r="AF1700" s="138"/>
      <c r="AG1700" s="138"/>
    </row>
    <row r="1701" spans="1:33" s="137" customFormat="1" ht="25.5">
      <c r="A1701" s="139"/>
      <c r="B1701" s="1" t="s">
        <v>407</v>
      </c>
      <c r="C1701" s="39" t="s">
        <v>886</v>
      </c>
      <c r="D1701" s="39">
        <v>8</v>
      </c>
      <c r="E1701" s="586"/>
      <c r="F1701" s="172">
        <f aca="true" t="shared" si="24" ref="F1701:F1708">D1701*E1701</f>
        <v>0</v>
      </c>
      <c r="G1701" s="159"/>
      <c r="H1701" s="138"/>
      <c r="I1701" s="138"/>
      <c r="J1701" s="138"/>
      <c r="K1701" s="138"/>
      <c r="L1701" s="138"/>
      <c r="M1701" s="138"/>
      <c r="N1701" s="138"/>
      <c r="O1701" s="138"/>
      <c r="P1701" s="138"/>
      <c r="Q1701" s="138"/>
      <c r="R1701" s="138"/>
      <c r="S1701" s="138"/>
      <c r="T1701" s="138"/>
      <c r="U1701" s="138"/>
      <c r="V1701" s="138"/>
      <c r="W1701" s="138"/>
      <c r="X1701" s="138"/>
      <c r="Y1701" s="138"/>
      <c r="Z1701" s="138"/>
      <c r="AA1701" s="138"/>
      <c r="AB1701" s="138"/>
      <c r="AC1701" s="138"/>
      <c r="AD1701" s="138"/>
      <c r="AE1701" s="138"/>
      <c r="AF1701" s="138"/>
      <c r="AG1701" s="138"/>
    </row>
    <row r="1702" spans="1:33" s="137" customFormat="1" ht="25.5">
      <c r="A1702" s="139"/>
      <c r="B1702" s="1" t="s">
        <v>408</v>
      </c>
      <c r="C1702" s="39" t="s">
        <v>886</v>
      </c>
      <c r="D1702" s="39">
        <v>7</v>
      </c>
      <c r="E1702" s="586"/>
      <c r="F1702" s="172">
        <f t="shared" si="24"/>
        <v>0</v>
      </c>
      <c r="G1702" s="159"/>
      <c r="H1702" s="138"/>
      <c r="I1702" s="138"/>
      <c r="J1702" s="138"/>
      <c r="K1702" s="138"/>
      <c r="L1702" s="138"/>
      <c r="M1702" s="138"/>
      <c r="N1702" s="138"/>
      <c r="O1702" s="138"/>
      <c r="P1702" s="138"/>
      <c r="Q1702" s="138"/>
      <c r="R1702" s="138"/>
      <c r="S1702" s="138"/>
      <c r="T1702" s="138"/>
      <c r="U1702" s="138"/>
      <c r="V1702" s="138"/>
      <c r="W1702" s="138"/>
      <c r="X1702" s="138"/>
      <c r="Y1702" s="138"/>
      <c r="Z1702" s="138"/>
      <c r="AA1702" s="138"/>
      <c r="AB1702" s="138"/>
      <c r="AC1702" s="138"/>
      <c r="AD1702" s="138"/>
      <c r="AE1702" s="138"/>
      <c r="AF1702" s="138"/>
      <c r="AG1702" s="138"/>
    </row>
    <row r="1703" spans="1:33" s="137" customFormat="1" ht="25.5">
      <c r="A1703" s="139"/>
      <c r="B1703" s="1" t="s">
        <v>409</v>
      </c>
      <c r="C1703" s="39" t="s">
        <v>886</v>
      </c>
      <c r="D1703" s="39">
        <v>5</v>
      </c>
      <c r="E1703" s="586"/>
      <c r="F1703" s="172">
        <f t="shared" si="24"/>
        <v>0</v>
      </c>
      <c r="G1703" s="159"/>
      <c r="H1703" s="138"/>
      <c r="I1703" s="138"/>
      <c r="J1703" s="138"/>
      <c r="K1703" s="138"/>
      <c r="L1703" s="138"/>
      <c r="M1703" s="138"/>
      <c r="N1703" s="138"/>
      <c r="O1703" s="138"/>
      <c r="P1703" s="138"/>
      <c r="Q1703" s="138"/>
      <c r="R1703" s="138"/>
      <c r="S1703" s="138"/>
      <c r="T1703" s="138"/>
      <c r="U1703" s="138"/>
      <c r="V1703" s="138"/>
      <c r="W1703" s="138"/>
      <c r="X1703" s="138"/>
      <c r="Y1703" s="138"/>
      <c r="Z1703" s="138"/>
      <c r="AA1703" s="138"/>
      <c r="AB1703" s="138"/>
      <c r="AC1703" s="138"/>
      <c r="AD1703" s="138"/>
      <c r="AE1703" s="138"/>
      <c r="AF1703" s="138"/>
      <c r="AG1703" s="138"/>
    </row>
    <row r="1704" spans="1:33" s="137" customFormat="1" ht="25.5">
      <c r="A1704" s="139"/>
      <c r="B1704" s="1" t="s">
        <v>410</v>
      </c>
      <c r="C1704" s="39" t="s">
        <v>886</v>
      </c>
      <c r="D1704" s="39">
        <v>22</v>
      </c>
      <c r="E1704" s="586"/>
      <c r="F1704" s="172">
        <f t="shared" si="24"/>
        <v>0</v>
      </c>
      <c r="G1704" s="159"/>
      <c r="H1704" s="138"/>
      <c r="I1704" s="138"/>
      <c r="J1704" s="138"/>
      <c r="K1704" s="138"/>
      <c r="L1704" s="138"/>
      <c r="M1704" s="138"/>
      <c r="N1704" s="138"/>
      <c r="O1704" s="138"/>
      <c r="P1704" s="138"/>
      <c r="Q1704" s="138"/>
      <c r="R1704" s="138"/>
      <c r="S1704" s="138"/>
      <c r="T1704" s="138"/>
      <c r="U1704" s="138"/>
      <c r="V1704" s="138"/>
      <c r="W1704" s="138"/>
      <c r="X1704" s="138"/>
      <c r="Y1704" s="138"/>
      <c r="Z1704" s="138"/>
      <c r="AA1704" s="138"/>
      <c r="AB1704" s="138"/>
      <c r="AC1704" s="138"/>
      <c r="AD1704" s="138"/>
      <c r="AE1704" s="138"/>
      <c r="AF1704" s="138"/>
      <c r="AG1704" s="138"/>
    </row>
    <row r="1705" spans="1:33" s="137" customFormat="1" ht="25.5">
      <c r="A1705" s="139"/>
      <c r="B1705" s="1" t="s">
        <v>411</v>
      </c>
      <c r="C1705" s="39" t="s">
        <v>886</v>
      </c>
      <c r="D1705" s="39">
        <v>14</v>
      </c>
      <c r="E1705" s="586"/>
      <c r="F1705" s="172">
        <f t="shared" si="24"/>
        <v>0</v>
      </c>
      <c r="G1705" s="159"/>
      <c r="H1705" s="138"/>
      <c r="I1705" s="138"/>
      <c r="J1705" s="138"/>
      <c r="K1705" s="138"/>
      <c r="L1705" s="138"/>
      <c r="M1705" s="138"/>
      <c r="N1705" s="138"/>
      <c r="O1705" s="138"/>
      <c r="P1705" s="138"/>
      <c r="Q1705" s="138"/>
      <c r="R1705" s="138"/>
      <c r="S1705" s="138"/>
      <c r="T1705" s="138"/>
      <c r="U1705" s="138"/>
      <c r="V1705" s="138"/>
      <c r="W1705" s="138"/>
      <c r="X1705" s="138"/>
      <c r="Y1705" s="138"/>
      <c r="Z1705" s="138"/>
      <c r="AA1705" s="138"/>
      <c r="AB1705" s="138"/>
      <c r="AC1705" s="138"/>
      <c r="AD1705" s="138"/>
      <c r="AE1705" s="138"/>
      <c r="AF1705" s="138"/>
      <c r="AG1705" s="138"/>
    </row>
    <row r="1706" spans="1:33" s="137" customFormat="1" ht="25.5">
      <c r="A1706" s="139"/>
      <c r="B1706" s="1" t="s">
        <v>412</v>
      </c>
      <c r="C1706" s="39" t="s">
        <v>886</v>
      </c>
      <c r="D1706" s="39">
        <v>12</v>
      </c>
      <c r="E1706" s="586"/>
      <c r="F1706" s="172">
        <f t="shared" si="24"/>
        <v>0</v>
      </c>
      <c r="G1706" s="159"/>
      <c r="H1706" s="138"/>
      <c r="I1706" s="138"/>
      <c r="J1706" s="138"/>
      <c r="K1706" s="138"/>
      <c r="L1706" s="138"/>
      <c r="M1706" s="138"/>
      <c r="N1706" s="138"/>
      <c r="O1706" s="138"/>
      <c r="P1706" s="138"/>
      <c r="Q1706" s="138"/>
      <c r="R1706" s="138"/>
      <c r="S1706" s="138"/>
      <c r="T1706" s="138"/>
      <c r="U1706" s="138"/>
      <c r="V1706" s="138"/>
      <c r="W1706" s="138"/>
      <c r="X1706" s="138"/>
      <c r="Y1706" s="138"/>
      <c r="Z1706" s="138"/>
      <c r="AA1706" s="138"/>
      <c r="AB1706" s="138"/>
      <c r="AC1706" s="138"/>
      <c r="AD1706" s="138"/>
      <c r="AE1706" s="138"/>
      <c r="AF1706" s="138"/>
      <c r="AG1706" s="138"/>
    </row>
    <row r="1707" spans="1:33" s="137" customFormat="1" ht="25.5">
      <c r="A1707" s="139"/>
      <c r="B1707" s="1" t="s">
        <v>413</v>
      </c>
      <c r="C1707" s="39" t="s">
        <v>886</v>
      </c>
      <c r="D1707" s="39">
        <v>28</v>
      </c>
      <c r="E1707" s="586"/>
      <c r="F1707" s="172">
        <f t="shared" si="24"/>
        <v>0</v>
      </c>
      <c r="G1707" s="159"/>
      <c r="H1707" s="138"/>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row>
    <row r="1708" spans="1:33" s="137" customFormat="1" ht="25.5">
      <c r="A1708" s="139"/>
      <c r="B1708" s="1" t="s">
        <v>414</v>
      </c>
      <c r="C1708" s="39" t="s">
        <v>886</v>
      </c>
      <c r="D1708" s="39">
        <v>8</v>
      </c>
      <c r="E1708" s="586"/>
      <c r="F1708" s="172">
        <f t="shared" si="24"/>
        <v>0</v>
      </c>
      <c r="G1708" s="159"/>
      <c r="H1708" s="138"/>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138"/>
    </row>
    <row r="1709" spans="1:33" s="137" customFormat="1" ht="15">
      <c r="A1709" s="139"/>
      <c r="B1709" s="2"/>
      <c r="C1709" s="44"/>
      <c r="D1709" s="44"/>
      <c r="E1709" s="586"/>
      <c r="F1709" s="172"/>
      <c r="G1709" s="159"/>
      <c r="H1709" s="138"/>
      <c r="I1709" s="138"/>
      <c r="J1709" s="138"/>
      <c r="K1709" s="138"/>
      <c r="L1709" s="138"/>
      <c r="M1709" s="138"/>
      <c r="N1709" s="138"/>
      <c r="O1709" s="138"/>
      <c r="P1709" s="138"/>
      <c r="Q1709" s="138"/>
      <c r="R1709" s="138"/>
      <c r="S1709" s="138"/>
      <c r="T1709" s="138"/>
      <c r="U1709" s="138"/>
      <c r="V1709" s="138"/>
      <c r="W1709" s="138"/>
      <c r="X1709" s="138"/>
      <c r="Y1709" s="138"/>
      <c r="Z1709" s="138"/>
      <c r="AA1709" s="138"/>
      <c r="AB1709" s="138"/>
      <c r="AC1709" s="138"/>
      <c r="AD1709" s="138"/>
      <c r="AE1709" s="138"/>
      <c r="AF1709" s="138"/>
      <c r="AG1709" s="138"/>
    </row>
    <row r="1710" spans="1:33" s="137" customFormat="1" ht="89.25">
      <c r="A1710" s="139" t="s">
        <v>1922</v>
      </c>
      <c r="B1710" s="1" t="s">
        <v>415</v>
      </c>
      <c r="C1710" s="39"/>
      <c r="D1710" s="39"/>
      <c r="E1710" s="586"/>
      <c r="F1710" s="172"/>
      <c r="G1710" s="159"/>
      <c r="H1710" s="138"/>
      <c r="I1710" s="138"/>
      <c r="J1710" s="138"/>
      <c r="K1710" s="138"/>
      <c r="L1710" s="138"/>
      <c r="M1710" s="138"/>
      <c r="N1710" s="138"/>
      <c r="O1710" s="138"/>
      <c r="P1710" s="138"/>
      <c r="Q1710" s="138"/>
      <c r="R1710" s="138"/>
      <c r="S1710" s="138"/>
      <c r="T1710" s="138"/>
      <c r="U1710" s="138"/>
      <c r="V1710" s="138"/>
      <c r="W1710" s="138"/>
      <c r="X1710" s="138"/>
      <c r="Y1710" s="138"/>
      <c r="Z1710" s="138"/>
      <c r="AA1710" s="138"/>
      <c r="AB1710" s="138"/>
      <c r="AC1710" s="138"/>
      <c r="AD1710" s="138"/>
      <c r="AE1710" s="138"/>
      <c r="AF1710" s="138"/>
      <c r="AG1710" s="138"/>
    </row>
    <row r="1711" spans="1:33" s="137" customFormat="1" ht="15">
      <c r="A1711" s="139"/>
      <c r="B1711" s="1" t="s">
        <v>416</v>
      </c>
      <c r="C1711" s="39" t="s">
        <v>886</v>
      </c>
      <c r="D1711" s="39">
        <v>1</v>
      </c>
      <c r="E1711" s="586"/>
      <c r="F1711" s="172">
        <f>D1711*E1711</f>
        <v>0</v>
      </c>
      <c r="G1711" s="159"/>
      <c r="H1711" s="138"/>
      <c r="I1711" s="138"/>
      <c r="J1711" s="138"/>
      <c r="K1711" s="138"/>
      <c r="L1711" s="138"/>
      <c r="M1711" s="138"/>
      <c r="N1711" s="138"/>
      <c r="O1711" s="138"/>
      <c r="P1711" s="138"/>
      <c r="Q1711" s="138"/>
      <c r="R1711" s="138"/>
      <c r="S1711" s="138"/>
      <c r="T1711" s="138"/>
      <c r="U1711" s="138"/>
      <c r="V1711" s="138"/>
      <c r="W1711" s="138"/>
      <c r="X1711" s="138"/>
      <c r="Y1711" s="138"/>
      <c r="Z1711" s="138"/>
      <c r="AA1711" s="138"/>
      <c r="AB1711" s="138"/>
      <c r="AC1711" s="138"/>
      <c r="AD1711" s="138"/>
      <c r="AE1711" s="138"/>
      <c r="AF1711" s="138"/>
      <c r="AG1711" s="138"/>
    </row>
    <row r="1712" spans="1:33" s="137" customFormat="1" ht="15">
      <c r="A1712" s="139"/>
      <c r="B1712" s="1" t="s">
        <v>417</v>
      </c>
      <c r="C1712" s="39" t="s">
        <v>886</v>
      </c>
      <c r="D1712" s="39">
        <v>2</v>
      </c>
      <c r="E1712" s="586"/>
      <c r="F1712" s="172">
        <f>D1712*E1712</f>
        <v>0</v>
      </c>
      <c r="G1712" s="159"/>
      <c r="H1712" s="138"/>
      <c r="I1712" s="138"/>
      <c r="J1712" s="138"/>
      <c r="K1712" s="138"/>
      <c r="L1712" s="138"/>
      <c r="M1712" s="138"/>
      <c r="N1712" s="138"/>
      <c r="O1712" s="138"/>
      <c r="P1712" s="138"/>
      <c r="Q1712" s="138"/>
      <c r="R1712" s="138"/>
      <c r="S1712" s="138"/>
      <c r="T1712" s="138"/>
      <c r="U1712" s="138"/>
      <c r="V1712" s="138"/>
      <c r="W1712" s="138"/>
      <c r="X1712" s="138"/>
      <c r="Y1712" s="138"/>
      <c r="Z1712" s="138"/>
      <c r="AA1712" s="138"/>
      <c r="AB1712" s="138"/>
      <c r="AC1712" s="138"/>
      <c r="AD1712" s="138"/>
      <c r="AE1712" s="138"/>
      <c r="AF1712" s="138"/>
      <c r="AG1712" s="138"/>
    </row>
    <row r="1713" spans="1:33" s="137" customFormat="1" ht="15">
      <c r="A1713" s="139"/>
      <c r="B1713" s="1" t="s">
        <v>418</v>
      </c>
      <c r="C1713" s="39" t="s">
        <v>886</v>
      </c>
      <c r="D1713" s="39">
        <v>1</v>
      </c>
      <c r="E1713" s="586"/>
      <c r="F1713" s="172">
        <f>D1713*E1713</f>
        <v>0</v>
      </c>
      <c r="G1713" s="159"/>
      <c r="H1713" s="138"/>
      <c r="I1713" s="138"/>
      <c r="J1713" s="138"/>
      <c r="K1713" s="138"/>
      <c r="L1713" s="138"/>
      <c r="M1713" s="138"/>
      <c r="N1713" s="138"/>
      <c r="O1713" s="138"/>
      <c r="P1713" s="138"/>
      <c r="Q1713" s="138"/>
      <c r="R1713" s="138"/>
      <c r="S1713" s="138"/>
      <c r="T1713" s="138"/>
      <c r="U1713" s="138"/>
      <c r="V1713" s="138"/>
      <c r="W1713" s="138"/>
      <c r="X1713" s="138"/>
      <c r="Y1713" s="138"/>
      <c r="Z1713" s="138"/>
      <c r="AA1713" s="138"/>
      <c r="AB1713" s="138"/>
      <c r="AC1713" s="138"/>
      <c r="AD1713" s="138"/>
      <c r="AE1713" s="138"/>
      <c r="AF1713" s="138"/>
      <c r="AG1713" s="138"/>
    </row>
    <row r="1714" spans="1:33" s="137" customFormat="1" ht="15">
      <c r="A1714" s="139"/>
      <c r="B1714" s="1" t="s">
        <v>419</v>
      </c>
      <c r="C1714" s="39" t="s">
        <v>886</v>
      </c>
      <c r="D1714" s="39">
        <v>3</v>
      </c>
      <c r="E1714" s="586"/>
      <c r="F1714" s="172">
        <f>D1714*E1714</f>
        <v>0</v>
      </c>
      <c r="G1714" s="159"/>
      <c r="H1714" s="138"/>
      <c r="I1714" s="138"/>
      <c r="J1714" s="138"/>
      <c r="K1714" s="138"/>
      <c r="L1714" s="138"/>
      <c r="M1714" s="138"/>
      <c r="N1714" s="138"/>
      <c r="O1714" s="138"/>
      <c r="P1714" s="138"/>
      <c r="Q1714" s="138"/>
      <c r="R1714" s="138"/>
      <c r="S1714" s="138"/>
      <c r="T1714" s="138"/>
      <c r="U1714" s="138"/>
      <c r="V1714" s="138"/>
      <c r="W1714" s="138"/>
      <c r="X1714" s="138"/>
      <c r="Y1714" s="138"/>
      <c r="Z1714" s="138"/>
      <c r="AA1714" s="138"/>
      <c r="AB1714" s="138"/>
      <c r="AC1714" s="138"/>
      <c r="AD1714" s="138"/>
      <c r="AE1714" s="138"/>
      <c r="AF1714" s="138"/>
      <c r="AG1714" s="138"/>
    </row>
    <row r="1715" spans="1:33" s="137" customFormat="1" ht="15">
      <c r="A1715" s="139"/>
      <c r="B1715" s="1" t="s">
        <v>420</v>
      </c>
      <c r="C1715" s="39" t="s">
        <v>886</v>
      </c>
      <c r="D1715" s="39">
        <v>4</v>
      </c>
      <c r="E1715" s="586"/>
      <c r="F1715" s="172">
        <f aca="true" t="shared" si="25" ref="F1715:F1772">D1715*E1715</f>
        <v>0</v>
      </c>
      <c r="G1715" s="159"/>
      <c r="H1715" s="138"/>
      <c r="I1715" s="138"/>
      <c r="J1715" s="138"/>
      <c r="K1715" s="138"/>
      <c r="L1715" s="138"/>
      <c r="M1715" s="138"/>
      <c r="N1715" s="138"/>
      <c r="O1715" s="138"/>
      <c r="P1715" s="138"/>
      <c r="Q1715" s="138"/>
      <c r="R1715" s="138"/>
      <c r="S1715" s="138"/>
      <c r="T1715" s="138"/>
      <c r="U1715" s="138"/>
      <c r="V1715" s="138"/>
      <c r="W1715" s="138"/>
      <c r="X1715" s="138"/>
      <c r="Y1715" s="138"/>
      <c r="Z1715" s="138"/>
      <c r="AA1715" s="138"/>
      <c r="AB1715" s="138"/>
      <c r="AC1715" s="138"/>
      <c r="AD1715" s="138"/>
      <c r="AE1715" s="138"/>
      <c r="AF1715" s="138"/>
      <c r="AG1715" s="138"/>
    </row>
    <row r="1716" spans="1:33" s="137" customFormat="1" ht="15">
      <c r="A1716" s="139"/>
      <c r="B1716" s="1" t="s">
        <v>421</v>
      </c>
      <c r="C1716" s="39" t="s">
        <v>886</v>
      </c>
      <c r="D1716" s="39">
        <v>6</v>
      </c>
      <c r="E1716" s="586"/>
      <c r="F1716" s="172">
        <f t="shared" si="25"/>
        <v>0</v>
      </c>
      <c r="G1716" s="159"/>
      <c r="H1716" s="138"/>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138"/>
    </row>
    <row r="1717" spans="1:33" s="137" customFormat="1" ht="15">
      <c r="A1717" s="139"/>
      <c r="B1717" s="1" t="s">
        <v>422</v>
      </c>
      <c r="C1717" s="39" t="s">
        <v>886</v>
      </c>
      <c r="D1717" s="39">
        <v>4</v>
      </c>
      <c r="E1717" s="586"/>
      <c r="F1717" s="172">
        <f t="shared" si="25"/>
        <v>0</v>
      </c>
      <c r="G1717" s="159"/>
      <c r="H1717" s="138"/>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138"/>
    </row>
    <row r="1718" spans="1:33" s="137" customFormat="1" ht="15">
      <c r="A1718" s="139"/>
      <c r="B1718" s="42"/>
      <c r="C1718" s="42"/>
      <c r="D1718" s="42"/>
      <c r="E1718" s="586"/>
      <c r="F1718" s="172"/>
      <c r="G1718" s="159"/>
      <c r="H1718" s="138"/>
      <c r="I1718" s="138"/>
      <c r="J1718" s="138"/>
      <c r="K1718" s="138"/>
      <c r="L1718" s="138"/>
      <c r="M1718" s="138"/>
      <c r="N1718" s="138"/>
      <c r="O1718" s="138"/>
      <c r="P1718" s="138"/>
      <c r="Q1718" s="138"/>
      <c r="R1718" s="138"/>
      <c r="S1718" s="138"/>
      <c r="T1718" s="138"/>
      <c r="U1718" s="138"/>
      <c r="V1718" s="138"/>
      <c r="W1718" s="138"/>
      <c r="X1718" s="138"/>
      <c r="Y1718" s="138"/>
      <c r="Z1718" s="138"/>
      <c r="AA1718" s="138"/>
      <c r="AB1718" s="138"/>
      <c r="AC1718" s="138"/>
      <c r="AD1718" s="138"/>
      <c r="AE1718" s="138"/>
      <c r="AF1718" s="138"/>
      <c r="AG1718" s="138"/>
    </row>
    <row r="1719" spans="1:33" s="137" customFormat="1" ht="89.25">
      <c r="A1719" s="139" t="s">
        <v>1870</v>
      </c>
      <c r="B1719" s="1" t="s">
        <v>423</v>
      </c>
      <c r="C1719" s="39"/>
      <c r="D1719" s="39"/>
      <c r="E1719" s="586"/>
      <c r="F1719" s="172"/>
      <c r="G1719" s="159"/>
      <c r="H1719" s="138"/>
      <c r="I1719" s="138"/>
      <c r="J1719" s="138"/>
      <c r="K1719" s="138"/>
      <c r="L1719" s="138"/>
      <c r="M1719" s="138"/>
      <c r="N1719" s="138"/>
      <c r="O1719" s="138"/>
      <c r="P1719" s="138"/>
      <c r="Q1719" s="138"/>
      <c r="R1719" s="138"/>
      <c r="S1719" s="138"/>
      <c r="T1719" s="138"/>
      <c r="U1719" s="138"/>
      <c r="V1719" s="138"/>
      <c r="W1719" s="138"/>
      <c r="X1719" s="138"/>
      <c r="Y1719" s="138"/>
      <c r="Z1719" s="138"/>
      <c r="AA1719" s="138"/>
      <c r="AB1719" s="138"/>
      <c r="AC1719" s="138"/>
      <c r="AD1719" s="138"/>
      <c r="AE1719" s="138"/>
      <c r="AF1719" s="138"/>
      <c r="AG1719" s="138"/>
    </row>
    <row r="1720" spans="1:33" s="137" customFormat="1" ht="15">
      <c r="A1720" s="139"/>
      <c r="B1720" s="1" t="s">
        <v>417</v>
      </c>
      <c r="C1720" s="39" t="s">
        <v>886</v>
      </c>
      <c r="D1720" s="39">
        <v>1</v>
      </c>
      <c r="E1720" s="586"/>
      <c r="F1720" s="172">
        <f t="shared" si="25"/>
        <v>0</v>
      </c>
      <c r="G1720" s="159"/>
      <c r="H1720" s="138"/>
      <c r="I1720" s="138"/>
      <c r="J1720" s="138"/>
      <c r="K1720" s="138"/>
      <c r="L1720" s="138"/>
      <c r="M1720" s="138"/>
      <c r="N1720" s="138"/>
      <c r="O1720" s="138"/>
      <c r="P1720" s="138"/>
      <c r="Q1720" s="138"/>
      <c r="R1720" s="138"/>
      <c r="S1720" s="138"/>
      <c r="T1720" s="138"/>
      <c r="U1720" s="138"/>
      <c r="V1720" s="138"/>
      <c r="W1720" s="138"/>
      <c r="X1720" s="138"/>
      <c r="Y1720" s="138"/>
      <c r="Z1720" s="138"/>
      <c r="AA1720" s="138"/>
      <c r="AB1720" s="138"/>
      <c r="AC1720" s="138"/>
      <c r="AD1720" s="138"/>
      <c r="AE1720" s="138"/>
      <c r="AF1720" s="138"/>
      <c r="AG1720" s="138"/>
    </row>
    <row r="1721" spans="1:33" s="137" customFormat="1" ht="15">
      <c r="A1721" s="139"/>
      <c r="B1721" s="1" t="s">
        <v>418</v>
      </c>
      <c r="C1721" s="39" t="s">
        <v>886</v>
      </c>
      <c r="D1721" s="39">
        <v>1</v>
      </c>
      <c r="E1721" s="586"/>
      <c r="F1721" s="172">
        <f t="shared" si="25"/>
        <v>0</v>
      </c>
      <c r="G1721" s="159"/>
      <c r="H1721" s="138"/>
      <c r="I1721" s="138"/>
      <c r="J1721" s="138"/>
      <c r="K1721" s="138"/>
      <c r="L1721" s="138"/>
      <c r="M1721" s="138"/>
      <c r="N1721" s="138"/>
      <c r="O1721" s="138"/>
      <c r="P1721" s="138"/>
      <c r="Q1721" s="138"/>
      <c r="R1721" s="138"/>
      <c r="S1721" s="138"/>
      <c r="T1721" s="138"/>
      <c r="U1721" s="138"/>
      <c r="V1721" s="138"/>
      <c r="W1721" s="138"/>
      <c r="X1721" s="138"/>
      <c r="Y1721" s="138"/>
      <c r="Z1721" s="138"/>
      <c r="AA1721" s="138"/>
      <c r="AB1721" s="138"/>
      <c r="AC1721" s="138"/>
      <c r="AD1721" s="138"/>
      <c r="AE1721" s="138"/>
      <c r="AF1721" s="138"/>
      <c r="AG1721" s="138"/>
    </row>
    <row r="1722" spans="1:33" s="137" customFormat="1" ht="15">
      <c r="A1722" s="139"/>
      <c r="B1722" s="1" t="s">
        <v>419</v>
      </c>
      <c r="C1722" s="39" t="s">
        <v>886</v>
      </c>
      <c r="D1722" s="39">
        <v>2</v>
      </c>
      <c r="E1722" s="586"/>
      <c r="F1722" s="172">
        <f t="shared" si="25"/>
        <v>0</v>
      </c>
      <c r="G1722" s="159"/>
      <c r="H1722" s="138"/>
      <c r="I1722" s="138"/>
      <c r="J1722" s="138"/>
      <c r="K1722" s="138"/>
      <c r="L1722" s="138"/>
      <c r="M1722" s="138"/>
      <c r="N1722" s="138"/>
      <c r="O1722" s="138"/>
      <c r="P1722" s="138"/>
      <c r="Q1722" s="138"/>
      <c r="R1722" s="138"/>
      <c r="S1722" s="138"/>
      <c r="T1722" s="138"/>
      <c r="U1722" s="138"/>
      <c r="V1722" s="138"/>
      <c r="W1722" s="138"/>
      <c r="X1722" s="138"/>
      <c r="Y1722" s="138"/>
      <c r="Z1722" s="138"/>
      <c r="AA1722" s="138"/>
      <c r="AB1722" s="138"/>
      <c r="AC1722" s="138"/>
      <c r="AD1722" s="138"/>
      <c r="AE1722" s="138"/>
      <c r="AF1722" s="138"/>
      <c r="AG1722" s="138"/>
    </row>
    <row r="1723" spans="1:33" s="137" customFormat="1" ht="15">
      <c r="A1723" s="139"/>
      <c r="B1723" s="1" t="s">
        <v>420</v>
      </c>
      <c r="C1723" s="39" t="s">
        <v>886</v>
      </c>
      <c r="D1723" s="39">
        <v>2</v>
      </c>
      <c r="E1723" s="586"/>
      <c r="F1723" s="172">
        <f t="shared" si="25"/>
        <v>0</v>
      </c>
      <c r="G1723" s="159"/>
      <c r="H1723" s="138"/>
      <c r="I1723" s="138"/>
      <c r="J1723" s="138"/>
      <c r="K1723" s="138"/>
      <c r="L1723" s="138"/>
      <c r="M1723" s="138"/>
      <c r="N1723" s="138"/>
      <c r="O1723" s="138"/>
      <c r="P1723" s="138"/>
      <c r="Q1723" s="138"/>
      <c r="R1723" s="138"/>
      <c r="S1723" s="138"/>
      <c r="T1723" s="138"/>
      <c r="U1723" s="138"/>
      <c r="V1723" s="138"/>
      <c r="W1723" s="138"/>
      <c r="X1723" s="138"/>
      <c r="Y1723" s="138"/>
      <c r="Z1723" s="138"/>
      <c r="AA1723" s="138"/>
      <c r="AB1723" s="138"/>
      <c r="AC1723" s="138"/>
      <c r="AD1723" s="138"/>
      <c r="AE1723" s="138"/>
      <c r="AF1723" s="138"/>
      <c r="AG1723" s="138"/>
    </row>
    <row r="1724" spans="1:33" s="137" customFormat="1" ht="15">
      <c r="A1724" s="139"/>
      <c r="B1724" s="42"/>
      <c r="C1724" s="42"/>
      <c r="D1724" s="42"/>
      <c r="E1724" s="586"/>
      <c r="F1724" s="172"/>
      <c r="G1724" s="159"/>
      <c r="H1724" s="138"/>
      <c r="I1724" s="138"/>
      <c r="J1724" s="138"/>
      <c r="K1724" s="138"/>
      <c r="L1724" s="138"/>
      <c r="M1724" s="138"/>
      <c r="N1724" s="138"/>
      <c r="O1724" s="138"/>
      <c r="P1724" s="138"/>
      <c r="Q1724" s="138"/>
      <c r="R1724" s="138"/>
      <c r="S1724" s="138"/>
      <c r="T1724" s="138"/>
      <c r="U1724" s="138"/>
      <c r="V1724" s="138"/>
      <c r="W1724" s="138"/>
      <c r="X1724" s="138"/>
      <c r="Y1724" s="138"/>
      <c r="Z1724" s="138"/>
      <c r="AA1724" s="138"/>
      <c r="AB1724" s="138"/>
      <c r="AC1724" s="138"/>
      <c r="AD1724" s="138"/>
      <c r="AE1724" s="138"/>
      <c r="AF1724" s="138"/>
      <c r="AG1724" s="138"/>
    </row>
    <row r="1725" spans="1:33" s="137" customFormat="1" ht="216.75">
      <c r="A1725" s="139" t="s">
        <v>1871</v>
      </c>
      <c r="B1725" s="1" t="s">
        <v>424</v>
      </c>
      <c r="C1725" s="39"/>
      <c r="D1725" s="39"/>
      <c r="E1725" s="586"/>
      <c r="F1725" s="172"/>
      <c r="G1725" s="159"/>
      <c r="H1725" s="138"/>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row>
    <row r="1726" spans="1:33" s="137" customFormat="1" ht="15">
      <c r="A1726" s="139"/>
      <c r="B1726" s="1" t="s">
        <v>425</v>
      </c>
      <c r="C1726" s="39" t="s">
        <v>886</v>
      </c>
      <c r="D1726" s="39">
        <v>2</v>
      </c>
      <c r="E1726" s="586"/>
      <c r="F1726" s="172">
        <f t="shared" si="25"/>
        <v>0</v>
      </c>
      <c r="G1726" s="159"/>
      <c r="H1726" s="138"/>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138"/>
    </row>
    <row r="1727" spans="1:33" s="137" customFormat="1" ht="15">
      <c r="A1727" s="139"/>
      <c r="B1727" s="1" t="s">
        <v>426</v>
      </c>
      <c r="C1727" s="39" t="s">
        <v>886</v>
      </c>
      <c r="D1727" s="39">
        <v>1</v>
      </c>
      <c r="E1727" s="586"/>
      <c r="F1727" s="172">
        <f t="shared" si="25"/>
        <v>0</v>
      </c>
      <c r="G1727" s="159"/>
      <c r="H1727" s="138"/>
      <c r="I1727" s="138"/>
      <c r="J1727" s="138"/>
      <c r="K1727" s="138"/>
      <c r="L1727" s="138"/>
      <c r="M1727" s="138"/>
      <c r="N1727" s="138"/>
      <c r="O1727" s="138"/>
      <c r="P1727" s="138"/>
      <c r="Q1727" s="138"/>
      <c r="R1727" s="138"/>
      <c r="S1727" s="138"/>
      <c r="T1727" s="138"/>
      <c r="U1727" s="138"/>
      <c r="V1727" s="138"/>
      <c r="W1727" s="138"/>
      <c r="X1727" s="138"/>
      <c r="Y1727" s="138"/>
      <c r="Z1727" s="138"/>
      <c r="AA1727" s="138"/>
      <c r="AB1727" s="138"/>
      <c r="AC1727" s="138"/>
      <c r="AD1727" s="138"/>
      <c r="AE1727" s="138"/>
      <c r="AF1727" s="138"/>
      <c r="AG1727" s="138"/>
    </row>
    <row r="1728" spans="1:33" s="137" customFormat="1" ht="15">
      <c r="A1728" s="139"/>
      <c r="B1728" s="1" t="s">
        <v>427</v>
      </c>
      <c r="C1728" s="39" t="s">
        <v>886</v>
      </c>
      <c r="D1728" s="39">
        <v>1</v>
      </c>
      <c r="E1728" s="586"/>
      <c r="F1728" s="172">
        <f t="shared" si="25"/>
        <v>0</v>
      </c>
      <c r="G1728" s="159"/>
      <c r="H1728" s="138"/>
      <c r="I1728" s="138"/>
      <c r="J1728" s="138"/>
      <c r="K1728" s="138"/>
      <c r="L1728" s="138"/>
      <c r="M1728" s="138"/>
      <c r="N1728" s="138"/>
      <c r="O1728" s="138"/>
      <c r="P1728" s="138"/>
      <c r="Q1728" s="138"/>
      <c r="R1728" s="138"/>
      <c r="S1728" s="138"/>
      <c r="T1728" s="138"/>
      <c r="U1728" s="138"/>
      <c r="V1728" s="138"/>
      <c r="W1728" s="138"/>
      <c r="X1728" s="138"/>
      <c r="Y1728" s="138"/>
      <c r="Z1728" s="138"/>
      <c r="AA1728" s="138"/>
      <c r="AB1728" s="138"/>
      <c r="AC1728" s="138"/>
      <c r="AD1728" s="138"/>
      <c r="AE1728" s="138"/>
      <c r="AF1728" s="138"/>
      <c r="AG1728" s="138"/>
    </row>
    <row r="1729" spans="1:33" s="137" customFormat="1" ht="15">
      <c r="A1729" s="139"/>
      <c r="B1729" s="1" t="s">
        <v>420</v>
      </c>
      <c r="C1729" s="39" t="s">
        <v>886</v>
      </c>
      <c r="D1729" s="39">
        <v>5</v>
      </c>
      <c r="E1729" s="586"/>
      <c r="F1729" s="172">
        <f t="shared" si="25"/>
        <v>0</v>
      </c>
      <c r="G1729" s="159"/>
      <c r="H1729" s="138"/>
      <c r="I1729" s="138"/>
      <c r="J1729" s="138"/>
      <c r="K1729" s="138"/>
      <c r="L1729" s="138"/>
      <c r="M1729" s="138"/>
      <c r="N1729" s="138"/>
      <c r="O1729" s="138"/>
      <c r="P1729" s="138"/>
      <c r="Q1729" s="138"/>
      <c r="R1729" s="138"/>
      <c r="S1729" s="138"/>
      <c r="T1729" s="138"/>
      <c r="U1729" s="138"/>
      <c r="V1729" s="138"/>
      <c r="W1729" s="138"/>
      <c r="X1729" s="138"/>
      <c r="Y1729" s="138"/>
      <c r="Z1729" s="138"/>
      <c r="AA1729" s="138"/>
      <c r="AB1729" s="138"/>
      <c r="AC1729" s="138"/>
      <c r="AD1729" s="138"/>
      <c r="AE1729" s="138"/>
      <c r="AF1729" s="138"/>
      <c r="AG1729" s="138"/>
    </row>
    <row r="1730" spans="1:33" s="137" customFormat="1" ht="15">
      <c r="A1730" s="139"/>
      <c r="B1730" s="1" t="s">
        <v>428</v>
      </c>
      <c r="C1730" s="39" t="s">
        <v>886</v>
      </c>
      <c r="D1730" s="39">
        <v>2</v>
      </c>
      <c r="E1730" s="586"/>
      <c r="F1730" s="172">
        <f t="shared" si="25"/>
        <v>0</v>
      </c>
      <c r="G1730" s="159"/>
      <c r="H1730" s="138"/>
      <c r="I1730" s="138"/>
      <c r="J1730" s="138"/>
      <c r="K1730" s="138"/>
      <c r="L1730" s="138"/>
      <c r="M1730" s="138"/>
      <c r="N1730" s="138"/>
      <c r="O1730" s="138"/>
      <c r="P1730" s="138"/>
      <c r="Q1730" s="138"/>
      <c r="R1730" s="138"/>
      <c r="S1730" s="138"/>
      <c r="T1730" s="138"/>
      <c r="U1730" s="138"/>
      <c r="V1730" s="138"/>
      <c r="W1730" s="138"/>
      <c r="X1730" s="138"/>
      <c r="Y1730" s="138"/>
      <c r="Z1730" s="138"/>
      <c r="AA1730" s="138"/>
      <c r="AB1730" s="138"/>
      <c r="AC1730" s="138"/>
      <c r="AD1730" s="138"/>
      <c r="AE1730" s="138"/>
      <c r="AF1730" s="138"/>
      <c r="AG1730" s="138"/>
    </row>
    <row r="1731" spans="1:33" s="137" customFormat="1" ht="15">
      <c r="A1731" s="139"/>
      <c r="B1731" s="1" t="s">
        <v>421</v>
      </c>
      <c r="C1731" s="39" t="s">
        <v>886</v>
      </c>
      <c r="D1731" s="39">
        <v>4</v>
      </c>
      <c r="E1731" s="586"/>
      <c r="F1731" s="172">
        <f t="shared" si="25"/>
        <v>0</v>
      </c>
      <c r="G1731" s="159"/>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row>
    <row r="1732" spans="1:33" s="137" customFormat="1" ht="15">
      <c r="A1732" s="139"/>
      <c r="B1732" s="1" t="s">
        <v>422</v>
      </c>
      <c r="C1732" s="39" t="s">
        <v>886</v>
      </c>
      <c r="D1732" s="39">
        <v>2</v>
      </c>
      <c r="E1732" s="586"/>
      <c r="F1732" s="172">
        <f t="shared" si="25"/>
        <v>0</v>
      </c>
      <c r="G1732" s="159"/>
      <c r="H1732" s="138"/>
      <c r="I1732" s="138"/>
      <c r="J1732" s="138"/>
      <c r="K1732" s="138"/>
      <c r="L1732" s="138"/>
      <c r="M1732" s="138"/>
      <c r="N1732" s="138"/>
      <c r="O1732" s="138"/>
      <c r="P1732" s="138"/>
      <c r="Q1732" s="138"/>
      <c r="R1732" s="138"/>
      <c r="S1732" s="138"/>
      <c r="T1732" s="138"/>
      <c r="U1732" s="138"/>
      <c r="V1732" s="138"/>
      <c r="W1732" s="138"/>
      <c r="X1732" s="138"/>
      <c r="Y1732" s="138"/>
      <c r="Z1732" s="138"/>
      <c r="AA1732" s="138"/>
      <c r="AB1732" s="138"/>
      <c r="AC1732" s="138"/>
      <c r="AD1732" s="138"/>
      <c r="AE1732" s="138"/>
      <c r="AF1732" s="138"/>
      <c r="AG1732" s="138"/>
    </row>
    <row r="1733" spans="1:33" s="137" customFormat="1" ht="15">
      <c r="A1733" s="139"/>
      <c r="B1733" s="42"/>
      <c r="C1733" s="42"/>
      <c r="D1733" s="42"/>
      <c r="E1733" s="586"/>
      <c r="F1733" s="172"/>
      <c r="G1733" s="159"/>
      <c r="H1733" s="138"/>
      <c r="I1733" s="138"/>
      <c r="J1733" s="138"/>
      <c r="K1733" s="138"/>
      <c r="L1733" s="138"/>
      <c r="M1733" s="138"/>
      <c r="N1733" s="138"/>
      <c r="O1733" s="138"/>
      <c r="P1733" s="138"/>
      <c r="Q1733" s="138"/>
      <c r="R1733" s="138"/>
      <c r="S1733" s="138"/>
      <c r="T1733" s="138"/>
      <c r="U1733" s="138"/>
      <c r="V1733" s="138"/>
      <c r="W1733" s="138"/>
      <c r="X1733" s="138"/>
      <c r="Y1733" s="138"/>
      <c r="Z1733" s="138"/>
      <c r="AA1733" s="138"/>
      <c r="AB1733" s="138"/>
      <c r="AC1733" s="138"/>
      <c r="AD1733" s="138"/>
      <c r="AE1733" s="138"/>
      <c r="AF1733" s="138"/>
      <c r="AG1733" s="138"/>
    </row>
    <row r="1734" spans="1:33" s="137" customFormat="1" ht="153">
      <c r="A1734" s="139" t="s">
        <v>1636</v>
      </c>
      <c r="B1734" s="1" t="s">
        <v>429</v>
      </c>
      <c r="C1734" s="39"/>
      <c r="D1734" s="39"/>
      <c r="E1734" s="586"/>
      <c r="F1734" s="172"/>
      <c r="G1734" s="159"/>
      <c r="H1734" s="138"/>
      <c r="I1734" s="138"/>
      <c r="J1734" s="138"/>
      <c r="K1734" s="138"/>
      <c r="L1734" s="138"/>
      <c r="M1734" s="138"/>
      <c r="N1734" s="138"/>
      <c r="O1734" s="138"/>
      <c r="P1734" s="138"/>
      <c r="Q1734" s="138"/>
      <c r="R1734" s="138"/>
      <c r="S1734" s="138"/>
      <c r="T1734" s="138"/>
      <c r="U1734" s="138"/>
      <c r="V1734" s="138"/>
      <c r="W1734" s="138"/>
      <c r="X1734" s="138"/>
      <c r="Y1734" s="138"/>
      <c r="Z1734" s="138"/>
      <c r="AA1734" s="138"/>
      <c r="AB1734" s="138"/>
      <c r="AC1734" s="138"/>
      <c r="AD1734" s="138"/>
      <c r="AE1734" s="138"/>
      <c r="AF1734" s="138"/>
      <c r="AG1734" s="138"/>
    </row>
    <row r="1735" spans="1:33" s="176" customFormat="1" ht="15">
      <c r="A1735" s="139"/>
      <c r="B1735" s="1" t="s">
        <v>1641</v>
      </c>
      <c r="C1735" s="39"/>
      <c r="D1735" s="39"/>
      <c r="E1735" s="586"/>
      <c r="F1735" s="172"/>
      <c r="G1735" s="175"/>
      <c r="H1735" s="175"/>
      <c r="I1735" s="175"/>
      <c r="J1735" s="175"/>
      <c r="K1735" s="175"/>
      <c r="L1735" s="175"/>
      <c r="M1735" s="175"/>
      <c r="N1735" s="175"/>
      <c r="O1735" s="175"/>
      <c r="P1735" s="175"/>
      <c r="Q1735" s="175"/>
      <c r="R1735" s="175"/>
      <c r="S1735" s="175"/>
      <c r="T1735" s="175"/>
      <c r="U1735" s="175"/>
      <c r="V1735" s="175"/>
      <c r="W1735" s="175"/>
      <c r="X1735" s="175"/>
      <c r="Y1735" s="175"/>
      <c r="Z1735" s="175"/>
      <c r="AA1735" s="175"/>
      <c r="AB1735" s="175"/>
      <c r="AC1735" s="175"/>
      <c r="AD1735" s="175"/>
      <c r="AE1735" s="175"/>
      <c r="AF1735" s="175"/>
      <c r="AG1735" s="175"/>
    </row>
    <row r="1736" spans="1:33" s="176" customFormat="1" ht="15">
      <c r="A1736" s="139"/>
      <c r="B1736" s="1" t="s">
        <v>1642</v>
      </c>
      <c r="C1736" s="39"/>
      <c r="D1736" s="39"/>
      <c r="E1736" s="586"/>
      <c r="F1736" s="172"/>
      <c r="G1736" s="175"/>
      <c r="H1736" s="175"/>
      <c r="I1736" s="175"/>
      <c r="J1736" s="175"/>
      <c r="K1736" s="175"/>
      <c r="L1736" s="175"/>
      <c r="M1736" s="175"/>
      <c r="N1736" s="175"/>
      <c r="O1736" s="175"/>
      <c r="P1736" s="175"/>
      <c r="Q1736" s="175"/>
      <c r="R1736" s="175"/>
      <c r="S1736" s="175"/>
      <c r="T1736" s="175"/>
      <c r="U1736" s="175"/>
      <c r="V1736" s="175"/>
      <c r="W1736" s="175"/>
      <c r="X1736" s="175"/>
      <c r="Y1736" s="175"/>
      <c r="Z1736" s="175"/>
      <c r="AA1736" s="175"/>
      <c r="AB1736" s="175"/>
      <c r="AC1736" s="175"/>
      <c r="AD1736" s="175"/>
      <c r="AE1736" s="175"/>
      <c r="AF1736" s="175"/>
      <c r="AG1736" s="175"/>
    </row>
    <row r="1737" spans="1:33" s="176" customFormat="1" ht="15">
      <c r="A1737" s="139"/>
      <c r="B1737" s="1" t="s">
        <v>1643</v>
      </c>
      <c r="C1737" s="35"/>
      <c r="D1737" s="35"/>
      <c r="E1737" s="586"/>
      <c r="F1737" s="172"/>
      <c r="G1737" s="175"/>
      <c r="H1737" s="175"/>
      <c r="I1737" s="175"/>
      <c r="J1737" s="175"/>
      <c r="K1737" s="175"/>
      <c r="L1737" s="175"/>
      <c r="M1737" s="175"/>
      <c r="N1737" s="175"/>
      <c r="O1737" s="175"/>
      <c r="P1737" s="175"/>
      <c r="Q1737" s="175"/>
      <c r="R1737" s="175"/>
      <c r="S1737" s="175"/>
      <c r="T1737" s="175"/>
      <c r="U1737" s="175"/>
      <c r="V1737" s="175"/>
      <c r="W1737" s="175"/>
      <c r="X1737" s="175"/>
      <c r="Y1737" s="175"/>
      <c r="Z1737" s="175"/>
      <c r="AA1737" s="175"/>
      <c r="AB1737" s="175"/>
      <c r="AC1737" s="175"/>
      <c r="AD1737" s="175"/>
      <c r="AE1737" s="175"/>
      <c r="AF1737" s="175"/>
      <c r="AG1737" s="175"/>
    </row>
    <row r="1738" spans="1:33" s="176" customFormat="1" ht="15">
      <c r="A1738" s="139"/>
      <c r="B1738" s="1"/>
      <c r="C1738" s="39" t="s">
        <v>886</v>
      </c>
      <c r="D1738" s="39">
        <v>18</v>
      </c>
      <c r="E1738" s="586"/>
      <c r="F1738" s="172">
        <f t="shared" si="25"/>
        <v>0</v>
      </c>
      <c r="G1738" s="175"/>
      <c r="H1738" s="175"/>
      <c r="I1738" s="175"/>
      <c r="J1738" s="175"/>
      <c r="K1738" s="175"/>
      <c r="L1738" s="175"/>
      <c r="M1738" s="175"/>
      <c r="N1738" s="175"/>
      <c r="O1738" s="175"/>
      <c r="P1738" s="175"/>
      <c r="Q1738" s="175"/>
      <c r="R1738" s="175"/>
      <c r="S1738" s="175"/>
      <c r="T1738" s="175"/>
      <c r="U1738" s="175"/>
      <c r="V1738" s="175"/>
      <c r="W1738" s="175"/>
      <c r="X1738" s="175"/>
      <c r="Y1738" s="175"/>
      <c r="Z1738" s="175"/>
      <c r="AA1738" s="175"/>
      <c r="AB1738" s="175"/>
      <c r="AC1738" s="175"/>
      <c r="AD1738" s="175"/>
      <c r="AE1738" s="175"/>
      <c r="AF1738" s="175"/>
      <c r="AG1738" s="175"/>
    </row>
    <row r="1739" spans="1:33" s="137" customFormat="1" ht="15">
      <c r="A1739" s="139"/>
      <c r="B1739" s="42"/>
      <c r="C1739" s="42"/>
      <c r="D1739" s="42"/>
      <c r="E1739" s="586"/>
      <c r="F1739" s="172"/>
      <c r="G1739" s="159"/>
      <c r="H1739" s="138"/>
      <c r="I1739" s="138"/>
      <c r="J1739" s="138"/>
      <c r="K1739" s="138"/>
      <c r="L1739" s="138"/>
      <c r="M1739" s="138"/>
      <c r="N1739" s="138"/>
      <c r="O1739" s="138"/>
      <c r="P1739" s="138"/>
      <c r="Q1739" s="138"/>
      <c r="R1739" s="138"/>
      <c r="S1739" s="138"/>
      <c r="T1739" s="138"/>
      <c r="U1739" s="138"/>
      <c r="V1739" s="138"/>
      <c r="W1739" s="138"/>
      <c r="X1739" s="138"/>
      <c r="Y1739" s="138"/>
      <c r="Z1739" s="138"/>
      <c r="AA1739" s="138"/>
      <c r="AB1739" s="138"/>
      <c r="AC1739" s="138"/>
      <c r="AD1739" s="138"/>
      <c r="AE1739" s="138"/>
      <c r="AF1739" s="138"/>
      <c r="AG1739" s="138"/>
    </row>
    <row r="1740" spans="1:33" s="176" customFormat="1" ht="63.75">
      <c r="A1740" s="139" t="s">
        <v>1637</v>
      </c>
      <c r="B1740" s="1" t="s">
        <v>430</v>
      </c>
      <c r="C1740" s="39"/>
      <c r="D1740" s="39"/>
      <c r="E1740" s="586"/>
      <c r="F1740" s="172"/>
      <c r="G1740" s="175"/>
      <c r="H1740" s="175"/>
      <c r="I1740" s="175"/>
      <c r="J1740" s="175"/>
      <c r="K1740" s="175"/>
      <c r="L1740" s="175"/>
      <c r="M1740" s="175"/>
      <c r="N1740" s="175"/>
      <c r="O1740" s="175"/>
      <c r="P1740" s="175"/>
      <c r="Q1740" s="175"/>
      <c r="R1740" s="175"/>
      <c r="S1740" s="175"/>
      <c r="T1740" s="175"/>
      <c r="U1740" s="175"/>
      <c r="V1740" s="175"/>
      <c r="W1740" s="175"/>
      <c r="X1740" s="175"/>
      <c r="Y1740" s="175"/>
      <c r="Z1740" s="175"/>
      <c r="AA1740" s="175"/>
      <c r="AB1740" s="175"/>
      <c r="AC1740" s="175"/>
      <c r="AD1740" s="175"/>
      <c r="AE1740" s="175"/>
      <c r="AF1740" s="175"/>
      <c r="AG1740" s="175"/>
    </row>
    <row r="1741" spans="1:33" s="176" customFormat="1" ht="15">
      <c r="A1741" s="139"/>
      <c r="B1741" s="1" t="s">
        <v>1645</v>
      </c>
      <c r="C1741" s="35"/>
      <c r="D1741" s="35"/>
      <c r="E1741" s="586"/>
      <c r="F1741" s="172"/>
      <c r="G1741" s="175"/>
      <c r="H1741" s="175"/>
      <c r="I1741" s="175"/>
      <c r="J1741" s="175"/>
      <c r="K1741" s="175"/>
      <c r="L1741" s="175"/>
      <c r="M1741" s="175"/>
      <c r="N1741" s="175"/>
      <c r="O1741" s="175"/>
      <c r="P1741" s="175"/>
      <c r="Q1741" s="175"/>
      <c r="R1741" s="175"/>
      <c r="S1741" s="175"/>
      <c r="T1741" s="175"/>
      <c r="U1741" s="175"/>
      <c r="V1741" s="175"/>
      <c r="W1741" s="175"/>
      <c r="X1741" s="175"/>
      <c r="Y1741" s="175"/>
      <c r="Z1741" s="175"/>
      <c r="AA1741" s="175"/>
      <c r="AB1741" s="175"/>
      <c r="AC1741" s="175"/>
      <c r="AD1741" s="175"/>
      <c r="AE1741" s="175"/>
      <c r="AF1741" s="175"/>
      <c r="AG1741" s="175"/>
    </row>
    <row r="1742" spans="1:33" s="176" customFormat="1" ht="15">
      <c r="A1742" s="139"/>
      <c r="B1742" s="1"/>
      <c r="C1742" s="39" t="s">
        <v>886</v>
      </c>
      <c r="D1742" s="39">
        <v>46</v>
      </c>
      <c r="E1742" s="586"/>
      <c r="F1742" s="172">
        <f t="shared" si="25"/>
        <v>0</v>
      </c>
      <c r="G1742" s="175"/>
      <c r="H1742" s="175"/>
      <c r="I1742" s="175"/>
      <c r="J1742" s="175"/>
      <c r="K1742" s="175"/>
      <c r="L1742" s="175"/>
      <c r="M1742" s="175"/>
      <c r="N1742" s="175"/>
      <c r="O1742" s="175"/>
      <c r="P1742" s="175"/>
      <c r="Q1742" s="175"/>
      <c r="R1742" s="175"/>
      <c r="S1742" s="175"/>
      <c r="T1742" s="175"/>
      <c r="U1742" s="175"/>
      <c r="V1742" s="175"/>
      <c r="W1742" s="175"/>
      <c r="X1742" s="175"/>
      <c r="Y1742" s="175"/>
      <c r="Z1742" s="175"/>
      <c r="AA1742" s="175"/>
      <c r="AB1742" s="175"/>
      <c r="AC1742" s="175"/>
      <c r="AD1742" s="175"/>
      <c r="AE1742" s="175"/>
      <c r="AF1742" s="175"/>
      <c r="AG1742" s="175"/>
    </row>
    <row r="1743" spans="1:33" s="176" customFormat="1" ht="15">
      <c r="A1743" s="139"/>
      <c r="B1743" s="1"/>
      <c r="C1743" s="39"/>
      <c r="D1743" s="39"/>
      <c r="E1743" s="586"/>
      <c r="F1743" s="172"/>
      <c r="G1743" s="175"/>
      <c r="H1743" s="175"/>
      <c r="I1743" s="175"/>
      <c r="J1743" s="175"/>
      <c r="K1743" s="175"/>
      <c r="L1743" s="175"/>
      <c r="M1743" s="175"/>
      <c r="N1743" s="175"/>
      <c r="O1743" s="175"/>
      <c r="P1743" s="175"/>
      <c r="Q1743" s="175"/>
      <c r="R1743" s="175"/>
      <c r="S1743" s="175"/>
      <c r="T1743" s="175"/>
      <c r="U1743" s="175"/>
      <c r="V1743" s="175"/>
      <c r="W1743" s="175"/>
      <c r="X1743" s="175"/>
      <c r="Y1743" s="175"/>
      <c r="Z1743" s="175"/>
      <c r="AA1743" s="175"/>
      <c r="AB1743" s="175"/>
      <c r="AC1743" s="175"/>
      <c r="AD1743" s="175"/>
      <c r="AE1743" s="175"/>
      <c r="AF1743" s="175"/>
      <c r="AG1743" s="175"/>
    </row>
    <row r="1744" spans="1:33" s="176" customFormat="1" ht="38.25">
      <c r="A1744" s="139" t="s">
        <v>1638</v>
      </c>
      <c r="B1744" s="1" t="s">
        <v>431</v>
      </c>
      <c r="C1744" s="39"/>
      <c r="D1744" s="39"/>
      <c r="E1744" s="586"/>
      <c r="F1744" s="172"/>
      <c r="G1744" s="175"/>
      <c r="H1744" s="175"/>
      <c r="I1744" s="175"/>
      <c r="J1744" s="175"/>
      <c r="K1744" s="175"/>
      <c r="L1744" s="175"/>
      <c r="M1744" s="175"/>
      <c r="N1744" s="175"/>
      <c r="O1744" s="175"/>
      <c r="P1744" s="175"/>
      <c r="Q1744" s="175"/>
      <c r="R1744" s="175"/>
      <c r="S1744" s="175"/>
      <c r="T1744" s="175"/>
      <c r="U1744" s="175"/>
      <c r="V1744" s="175"/>
      <c r="W1744" s="175"/>
      <c r="X1744" s="175"/>
      <c r="Y1744" s="175"/>
      <c r="Z1744" s="175"/>
      <c r="AA1744" s="175"/>
      <c r="AB1744" s="175"/>
      <c r="AC1744" s="175"/>
      <c r="AD1744" s="175"/>
      <c r="AE1744" s="175"/>
      <c r="AF1744" s="175"/>
      <c r="AG1744" s="175"/>
    </row>
    <row r="1745" spans="1:33" s="176" customFormat="1" ht="15">
      <c r="A1745" s="139"/>
      <c r="B1745" s="1" t="s">
        <v>1647</v>
      </c>
      <c r="C1745" s="35"/>
      <c r="D1745" s="35"/>
      <c r="E1745" s="586"/>
      <c r="F1745" s="172"/>
      <c r="G1745" s="175"/>
      <c r="H1745" s="175"/>
      <c r="I1745" s="175"/>
      <c r="J1745" s="175"/>
      <c r="K1745" s="175"/>
      <c r="L1745" s="175"/>
      <c r="M1745" s="175"/>
      <c r="N1745" s="175"/>
      <c r="O1745" s="175"/>
      <c r="P1745" s="175"/>
      <c r="Q1745" s="175"/>
      <c r="R1745" s="175"/>
      <c r="S1745" s="175"/>
      <c r="T1745" s="175"/>
      <c r="U1745" s="175"/>
      <c r="V1745" s="175"/>
      <c r="W1745" s="175"/>
      <c r="X1745" s="175"/>
      <c r="Y1745" s="175"/>
      <c r="Z1745" s="175"/>
      <c r="AA1745" s="175"/>
      <c r="AB1745" s="175"/>
      <c r="AC1745" s="175"/>
      <c r="AD1745" s="175"/>
      <c r="AE1745" s="175"/>
      <c r="AF1745" s="175"/>
      <c r="AG1745" s="175"/>
    </row>
    <row r="1746" spans="1:33" s="176" customFormat="1" ht="25.5">
      <c r="A1746" s="139"/>
      <c r="B1746" s="1" t="s">
        <v>432</v>
      </c>
      <c r="C1746" s="39" t="s">
        <v>886</v>
      </c>
      <c r="D1746" s="39">
        <v>25</v>
      </c>
      <c r="E1746" s="586"/>
      <c r="F1746" s="172">
        <f t="shared" si="25"/>
        <v>0</v>
      </c>
      <c r="G1746" s="175"/>
      <c r="H1746" s="175"/>
      <c r="I1746" s="175"/>
      <c r="J1746" s="175"/>
      <c r="K1746" s="175"/>
      <c r="L1746" s="175"/>
      <c r="M1746" s="175"/>
      <c r="N1746" s="175"/>
      <c r="O1746" s="175"/>
      <c r="P1746" s="175"/>
      <c r="Q1746" s="175"/>
      <c r="R1746" s="175"/>
      <c r="S1746" s="175"/>
      <c r="T1746" s="175"/>
      <c r="U1746" s="175"/>
      <c r="V1746" s="175"/>
      <c r="W1746" s="175"/>
      <c r="X1746" s="175"/>
      <c r="Y1746" s="175"/>
      <c r="Z1746" s="175"/>
      <c r="AA1746" s="175"/>
      <c r="AB1746" s="175"/>
      <c r="AC1746" s="175"/>
      <c r="AD1746" s="175"/>
      <c r="AE1746" s="175"/>
      <c r="AF1746" s="175"/>
      <c r="AG1746" s="175"/>
    </row>
    <row r="1747" spans="1:33" s="137" customFormat="1" ht="15">
      <c r="A1747" s="139"/>
      <c r="B1747" s="1"/>
      <c r="C1747" s="39"/>
      <c r="D1747" s="39"/>
      <c r="E1747" s="586"/>
      <c r="F1747" s="172"/>
      <c r="G1747" s="159"/>
      <c r="H1747" s="138"/>
      <c r="I1747" s="138"/>
      <c r="J1747" s="138"/>
      <c r="K1747" s="138"/>
      <c r="L1747" s="138"/>
      <c r="M1747" s="138"/>
      <c r="N1747" s="138"/>
      <c r="O1747" s="138"/>
      <c r="P1747" s="138"/>
      <c r="Q1747" s="138"/>
      <c r="R1747" s="138"/>
      <c r="S1747" s="138"/>
      <c r="T1747" s="138"/>
      <c r="U1747" s="138"/>
      <c r="V1747" s="138"/>
      <c r="W1747" s="138"/>
      <c r="X1747" s="138"/>
      <c r="Y1747" s="138"/>
      <c r="Z1747" s="138"/>
      <c r="AA1747" s="138"/>
      <c r="AB1747" s="138"/>
      <c r="AC1747" s="138"/>
      <c r="AD1747" s="138"/>
      <c r="AE1747" s="138"/>
      <c r="AF1747" s="138"/>
      <c r="AG1747" s="138"/>
    </row>
    <row r="1748" spans="1:33" s="137" customFormat="1" ht="293.25">
      <c r="A1748" s="139" t="s">
        <v>1639</v>
      </c>
      <c r="B1748" s="1" t="s">
        <v>1902</v>
      </c>
      <c r="C1748" s="39"/>
      <c r="D1748" s="39"/>
      <c r="E1748" s="586"/>
      <c r="F1748" s="172"/>
      <c r="G1748" s="159"/>
      <c r="H1748" s="138"/>
      <c r="I1748" s="138"/>
      <c r="J1748" s="138"/>
      <c r="K1748" s="138"/>
      <c r="L1748" s="138"/>
      <c r="M1748" s="138"/>
      <c r="N1748" s="138"/>
      <c r="O1748" s="138"/>
      <c r="P1748" s="138"/>
      <c r="Q1748" s="138"/>
      <c r="R1748" s="138"/>
      <c r="S1748" s="138"/>
      <c r="T1748" s="138"/>
      <c r="U1748" s="138"/>
      <c r="V1748" s="138"/>
      <c r="W1748" s="138"/>
      <c r="X1748" s="138"/>
      <c r="Y1748" s="138"/>
      <c r="Z1748" s="138"/>
      <c r="AA1748" s="138"/>
      <c r="AB1748" s="138"/>
      <c r="AC1748" s="138"/>
      <c r="AD1748" s="138"/>
      <c r="AE1748" s="138"/>
      <c r="AF1748" s="138"/>
      <c r="AG1748" s="138"/>
    </row>
    <row r="1749" spans="1:33" s="137" customFormat="1" ht="15">
      <c r="A1749" s="139"/>
      <c r="B1749" s="1" t="s">
        <v>1649</v>
      </c>
      <c r="C1749" s="39" t="s">
        <v>832</v>
      </c>
      <c r="D1749" s="39">
        <v>72</v>
      </c>
      <c r="E1749" s="586"/>
      <c r="F1749" s="172">
        <f t="shared" si="25"/>
        <v>0</v>
      </c>
      <c r="G1749" s="159"/>
      <c r="H1749" s="138"/>
      <c r="I1749" s="138"/>
      <c r="J1749" s="138"/>
      <c r="K1749" s="138"/>
      <c r="L1749" s="138"/>
      <c r="M1749" s="138"/>
      <c r="N1749" s="138"/>
      <c r="O1749" s="138"/>
      <c r="P1749" s="138"/>
      <c r="Q1749" s="138"/>
      <c r="R1749" s="138"/>
      <c r="S1749" s="138"/>
      <c r="T1749" s="138"/>
      <c r="U1749" s="138"/>
      <c r="V1749" s="138"/>
      <c r="W1749" s="138"/>
      <c r="X1749" s="138"/>
      <c r="Y1749" s="138"/>
      <c r="Z1749" s="138"/>
      <c r="AA1749" s="138"/>
      <c r="AB1749" s="138"/>
      <c r="AC1749" s="138"/>
      <c r="AD1749" s="138"/>
      <c r="AE1749" s="138"/>
      <c r="AF1749" s="138"/>
      <c r="AG1749" s="138"/>
    </row>
    <row r="1750" spans="1:33" s="137" customFormat="1" ht="15">
      <c r="A1750" s="139"/>
      <c r="B1750" s="1" t="s">
        <v>1650</v>
      </c>
      <c r="C1750" s="39" t="s">
        <v>832</v>
      </c>
      <c r="D1750" s="39">
        <v>90</v>
      </c>
      <c r="E1750" s="586"/>
      <c r="F1750" s="172">
        <f t="shared" si="25"/>
        <v>0</v>
      </c>
      <c r="G1750" s="159"/>
      <c r="H1750" s="138"/>
      <c r="I1750" s="138"/>
      <c r="J1750" s="138"/>
      <c r="K1750" s="138"/>
      <c r="L1750" s="138"/>
      <c r="M1750" s="138"/>
      <c r="N1750" s="138"/>
      <c r="O1750" s="138"/>
      <c r="P1750" s="138"/>
      <c r="Q1750" s="138"/>
      <c r="R1750" s="138"/>
      <c r="S1750" s="138"/>
      <c r="T1750" s="138"/>
      <c r="U1750" s="138"/>
      <c r="V1750" s="138"/>
      <c r="W1750" s="138"/>
      <c r="X1750" s="138"/>
      <c r="Y1750" s="138"/>
      <c r="Z1750" s="138"/>
      <c r="AA1750" s="138"/>
      <c r="AB1750" s="138"/>
      <c r="AC1750" s="138"/>
      <c r="AD1750" s="138"/>
      <c r="AE1750" s="138"/>
      <c r="AF1750" s="138"/>
      <c r="AG1750" s="138"/>
    </row>
    <row r="1751" spans="1:33" s="137" customFormat="1" ht="15">
      <c r="A1751" s="139"/>
      <c r="B1751" s="1" t="s">
        <v>1651</v>
      </c>
      <c r="C1751" s="39" t="s">
        <v>832</v>
      </c>
      <c r="D1751" s="39">
        <v>60</v>
      </c>
      <c r="E1751" s="586"/>
      <c r="F1751" s="172">
        <f t="shared" si="25"/>
        <v>0</v>
      </c>
      <c r="G1751" s="159"/>
      <c r="H1751" s="138"/>
      <c r="I1751" s="138"/>
      <c r="J1751" s="138"/>
      <c r="K1751" s="138"/>
      <c r="L1751" s="138"/>
      <c r="M1751" s="138"/>
      <c r="N1751" s="138"/>
      <c r="O1751" s="138"/>
      <c r="P1751" s="138"/>
      <c r="Q1751" s="138"/>
      <c r="R1751" s="138"/>
      <c r="S1751" s="138"/>
      <c r="T1751" s="138"/>
      <c r="U1751" s="138"/>
      <c r="V1751" s="138"/>
      <c r="W1751" s="138"/>
      <c r="X1751" s="138"/>
      <c r="Y1751" s="138"/>
      <c r="Z1751" s="138"/>
      <c r="AA1751" s="138"/>
      <c r="AB1751" s="138"/>
      <c r="AC1751" s="138"/>
      <c r="AD1751" s="138"/>
      <c r="AE1751" s="138"/>
      <c r="AF1751" s="138"/>
      <c r="AG1751" s="138"/>
    </row>
    <row r="1752" spans="1:33" s="137" customFormat="1" ht="15">
      <c r="A1752" s="139"/>
      <c r="B1752" s="1" t="s">
        <v>1652</v>
      </c>
      <c r="C1752" s="39" t="s">
        <v>832</v>
      </c>
      <c r="D1752" s="39">
        <v>132</v>
      </c>
      <c r="E1752" s="586"/>
      <c r="F1752" s="172">
        <f t="shared" si="25"/>
        <v>0</v>
      </c>
      <c r="G1752" s="159"/>
      <c r="H1752" s="138"/>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138"/>
    </row>
    <row r="1753" spans="1:33" s="137" customFormat="1" ht="15">
      <c r="A1753" s="139"/>
      <c r="B1753" s="1" t="s">
        <v>1653</v>
      </c>
      <c r="C1753" s="39" t="s">
        <v>832</v>
      </c>
      <c r="D1753" s="39">
        <v>90</v>
      </c>
      <c r="E1753" s="586"/>
      <c r="F1753" s="172">
        <f t="shared" si="25"/>
        <v>0</v>
      </c>
      <c r="G1753" s="159"/>
      <c r="H1753" s="138"/>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138"/>
    </row>
    <row r="1754" spans="1:33" s="137" customFormat="1" ht="15">
      <c r="A1754" s="139"/>
      <c r="B1754" s="1" t="s">
        <v>1654</v>
      </c>
      <c r="C1754" s="39" t="s">
        <v>832</v>
      </c>
      <c r="D1754" s="39">
        <v>54</v>
      </c>
      <c r="E1754" s="586"/>
      <c r="F1754" s="172">
        <f t="shared" si="25"/>
        <v>0</v>
      </c>
      <c r="G1754" s="159"/>
      <c r="H1754" s="138"/>
      <c r="I1754" s="138"/>
      <c r="J1754" s="138"/>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row>
    <row r="1755" spans="1:33" s="137" customFormat="1" ht="15">
      <c r="A1755" s="139"/>
      <c r="B1755" s="1" t="s">
        <v>1655</v>
      </c>
      <c r="C1755" s="39" t="s">
        <v>832</v>
      </c>
      <c r="D1755" s="39">
        <v>72</v>
      </c>
      <c r="E1755" s="586"/>
      <c r="F1755" s="172">
        <f t="shared" si="25"/>
        <v>0</v>
      </c>
      <c r="G1755" s="159"/>
      <c r="H1755" s="138"/>
      <c r="I1755" s="138"/>
      <c r="J1755" s="138"/>
      <c r="K1755" s="138"/>
      <c r="L1755" s="138"/>
      <c r="M1755" s="138"/>
      <c r="N1755" s="138"/>
      <c r="O1755" s="138"/>
      <c r="P1755" s="138"/>
      <c r="Q1755" s="138"/>
      <c r="R1755" s="138"/>
      <c r="S1755" s="138"/>
      <c r="T1755" s="138"/>
      <c r="U1755" s="138"/>
      <c r="V1755" s="138"/>
      <c r="W1755" s="138"/>
      <c r="X1755" s="138"/>
      <c r="Y1755" s="138"/>
      <c r="Z1755" s="138"/>
      <c r="AA1755" s="138"/>
      <c r="AB1755" s="138"/>
      <c r="AC1755" s="138"/>
      <c r="AD1755" s="138"/>
      <c r="AE1755" s="138"/>
      <c r="AF1755" s="138"/>
      <c r="AG1755" s="138"/>
    </row>
    <row r="1756" spans="1:33" s="137" customFormat="1" ht="15">
      <c r="A1756" s="139"/>
      <c r="B1756" s="1" t="s">
        <v>1656</v>
      </c>
      <c r="C1756" s="39" t="s">
        <v>832</v>
      </c>
      <c r="D1756" s="39">
        <v>48</v>
      </c>
      <c r="E1756" s="586"/>
      <c r="F1756" s="172">
        <f t="shared" si="25"/>
        <v>0</v>
      </c>
      <c r="G1756" s="159"/>
      <c r="H1756" s="138"/>
      <c r="I1756" s="138"/>
      <c r="J1756" s="138"/>
      <c r="K1756" s="138"/>
      <c r="L1756" s="138"/>
      <c r="M1756" s="138"/>
      <c r="N1756" s="138"/>
      <c r="O1756" s="138"/>
      <c r="P1756" s="138"/>
      <c r="Q1756" s="138"/>
      <c r="R1756" s="138"/>
      <c r="S1756" s="138"/>
      <c r="T1756" s="138"/>
      <c r="U1756" s="138"/>
      <c r="V1756" s="138"/>
      <c r="W1756" s="138"/>
      <c r="X1756" s="138"/>
      <c r="Y1756" s="138"/>
      <c r="Z1756" s="138"/>
      <c r="AA1756" s="138"/>
      <c r="AB1756" s="138"/>
      <c r="AC1756" s="138"/>
      <c r="AD1756" s="138"/>
      <c r="AE1756" s="138"/>
      <c r="AF1756" s="138"/>
      <c r="AG1756" s="138"/>
    </row>
    <row r="1757" spans="1:33" s="137" customFormat="1" ht="15">
      <c r="A1757" s="139"/>
      <c r="B1757" s="1" t="s">
        <v>1657</v>
      </c>
      <c r="C1757" s="39" t="s">
        <v>832</v>
      </c>
      <c r="D1757" s="39">
        <v>48</v>
      </c>
      <c r="E1757" s="586"/>
      <c r="F1757" s="172">
        <f t="shared" si="25"/>
        <v>0</v>
      </c>
      <c r="G1757" s="159"/>
      <c r="H1757" s="138"/>
      <c r="I1757" s="138"/>
      <c r="J1757" s="138"/>
      <c r="K1757" s="138"/>
      <c r="L1757" s="138"/>
      <c r="M1757" s="138"/>
      <c r="N1757" s="138"/>
      <c r="O1757" s="138"/>
      <c r="P1757" s="138"/>
      <c r="Q1757" s="138"/>
      <c r="R1757" s="138"/>
      <c r="S1757" s="138"/>
      <c r="T1757" s="138"/>
      <c r="U1757" s="138"/>
      <c r="V1757" s="138"/>
      <c r="W1757" s="138"/>
      <c r="X1757" s="138"/>
      <c r="Y1757" s="138"/>
      <c r="Z1757" s="138"/>
      <c r="AA1757" s="138"/>
      <c r="AB1757" s="138"/>
      <c r="AC1757" s="138"/>
      <c r="AD1757" s="138"/>
      <c r="AE1757" s="138"/>
      <c r="AF1757" s="138"/>
      <c r="AG1757" s="138"/>
    </row>
    <row r="1758" spans="1:33" s="137" customFormat="1" ht="15">
      <c r="A1758" s="139"/>
      <c r="B1758" s="1"/>
      <c r="C1758" s="39"/>
      <c r="D1758" s="39"/>
      <c r="E1758" s="586"/>
      <c r="F1758" s="172"/>
      <c r="G1758" s="159"/>
      <c r="H1758" s="138"/>
      <c r="I1758" s="138"/>
      <c r="J1758" s="138"/>
      <c r="K1758" s="138"/>
      <c r="L1758" s="138"/>
      <c r="M1758" s="138"/>
      <c r="N1758" s="138"/>
      <c r="O1758" s="138"/>
      <c r="P1758" s="138"/>
      <c r="Q1758" s="138"/>
      <c r="R1758" s="138"/>
      <c r="S1758" s="138"/>
      <c r="T1758" s="138"/>
      <c r="U1758" s="138"/>
      <c r="V1758" s="138"/>
      <c r="W1758" s="138"/>
      <c r="X1758" s="138"/>
      <c r="Y1758" s="138"/>
      <c r="Z1758" s="138"/>
      <c r="AA1758" s="138"/>
      <c r="AB1758" s="138"/>
      <c r="AC1758" s="138"/>
      <c r="AD1758" s="138"/>
      <c r="AE1758" s="138"/>
      <c r="AF1758" s="138"/>
      <c r="AG1758" s="138"/>
    </row>
    <row r="1759" spans="1:33" s="176" customFormat="1" ht="51">
      <c r="A1759" s="139" t="s">
        <v>1640</v>
      </c>
      <c r="B1759" s="1" t="s">
        <v>433</v>
      </c>
      <c r="C1759" s="35"/>
      <c r="D1759" s="35"/>
      <c r="E1759" s="586"/>
      <c r="F1759" s="172"/>
      <c r="G1759" s="175"/>
      <c r="H1759" s="175"/>
      <c r="I1759" s="175"/>
      <c r="J1759" s="175"/>
      <c r="K1759" s="175"/>
      <c r="L1759" s="175"/>
      <c r="M1759" s="175"/>
      <c r="N1759" s="175"/>
      <c r="O1759" s="175"/>
      <c r="P1759" s="175"/>
      <c r="Q1759" s="175"/>
      <c r="R1759" s="175"/>
      <c r="S1759" s="175"/>
      <c r="T1759" s="175"/>
      <c r="U1759" s="175"/>
      <c r="V1759" s="175"/>
      <c r="W1759" s="175"/>
      <c r="X1759" s="175"/>
      <c r="Y1759" s="175"/>
      <c r="Z1759" s="175"/>
      <c r="AA1759" s="175"/>
      <c r="AB1759" s="175"/>
      <c r="AC1759" s="175"/>
      <c r="AD1759" s="175"/>
      <c r="AE1759" s="175"/>
      <c r="AF1759" s="175"/>
      <c r="AG1759" s="175"/>
    </row>
    <row r="1760" spans="1:33" s="176" customFormat="1" ht="15">
      <c r="A1760" s="139"/>
      <c r="B1760" s="1"/>
      <c r="C1760" s="39" t="s">
        <v>1935</v>
      </c>
      <c r="D1760" s="39">
        <v>158</v>
      </c>
      <c r="E1760" s="586"/>
      <c r="F1760" s="172">
        <f t="shared" si="25"/>
        <v>0</v>
      </c>
      <c r="G1760" s="175"/>
      <c r="H1760" s="175"/>
      <c r="I1760" s="175"/>
      <c r="J1760" s="175"/>
      <c r="K1760" s="175"/>
      <c r="L1760" s="175"/>
      <c r="M1760" s="175"/>
      <c r="N1760" s="175"/>
      <c r="O1760" s="175"/>
      <c r="P1760" s="175"/>
      <c r="Q1760" s="175"/>
      <c r="R1760" s="175"/>
      <c r="S1760" s="175"/>
      <c r="T1760" s="175"/>
      <c r="U1760" s="175"/>
      <c r="V1760" s="175"/>
      <c r="W1760" s="175"/>
      <c r="X1760" s="175"/>
      <c r="Y1760" s="175"/>
      <c r="Z1760" s="175"/>
      <c r="AA1760" s="175"/>
      <c r="AB1760" s="175"/>
      <c r="AC1760" s="175"/>
      <c r="AD1760" s="175"/>
      <c r="AE1760" s="175"/>
      <c r="AF1760" s="175"/>
      <c r="AG1760" s="175"/>
    </row>
    <row r="1761" spans="1:33" s="176" customFormat="1" ht="15">
      <c r="A1761" s="139"/>
      <c r="B1761" s="1"/>
      <c r="C1761" s="39"/>
      <c r="D1761" s="39"/>
      <c r="E1761" s="586"/>
      <c r="F1761" s="172"/>
      <c r="G1761" s="175"/>
      <c r="H1761" s="175"/>
      <c r="I1761" s="175"/>
      <c r="J1761" s="175"/>
      <c r="K1761" s="175"/>
      <c r="L1761" s="175"/>
      <c r="M1761" s="175"/>
      <c r="N1761" s="175"/>
      <c r="O1761" s="175"/>
      <c r="P1761" s="175"/>
      <c r="Q1761" s="175"/>
      <c r="R1761" s="175"/>
      <c r="S1761" s="175"/>
      <c r="T1761" s="175"/>
      <c r="U1761" s="175"/>
      <c r="V1761" s="175"/>
      <c r="W1761" s="175"/>
      <c r="X1761" s="175"/>
      <c r="Y1761" s="175"/>
      <c r="Z1761" s="175"/>
      <c r="AA1761" s="175"/>
      <c r="AB1761" s="175"/>
      <c r="AC1761" s="175"/>
      <c r="AD1761" s="175"/>
      <c r="AE1761" s="175"/>
      <c r="AF1761" s="175"/>
      <c r="AG1761" s="175"/>
    </row>
    <row r="1762" spans="1:33" s="176" customFormat="1" ht="293.25">
      <c r="A1762" s="139" t="s">
        <v>1644</v>
      </c>
      <c r="B1762" s="1" t="s">
        <v>434</v>
      </c>
      <c r="C1762" s="39" t="s">
        <v>1588</v>
      </c>
      <c r="D1762" s="39">
        <v>1</v>
      </c>
      <c r="E1762" s="586"/>
      <c r="F1762" s="172">
        <f t="shared" si="25"/>
        <v>0</v>
      </c>
      <c r="G1762" s="175"/>
      <c r="H1762" s="175"/>
      <c r="I1762" s="175"/>
      <c r="J1762" s="175"/>
      <c r="K1762" s="175"/>
      <c r="L1762" s="175"/>
      <c r="M1762" s="175"/>
      <c r="N1762" s="175"/>
      <c r="O1762" s="175"/>
      <c r="P1762" s="175"/>
      <c r="Q1762" s="175"/>
      <c r="R1762" s="175"/>
      <c r="S1762" s="175"/>
      <c r="T1762" s="175"/>
      <c r="U1762" s="175"/>
      <c r="V1762" s="175"/>
      <c r="W1762" s="175"/>
      <c r="X1762" s="175"/>
      <c r="Y1762" s="175"/>
      <c r="Z1762" s="175"/>
      <c r="AA1762" s="175"/>
      <c r="AB1762" s="175"/>
      <c r="AC1762" s="175"/>
      <c r="AD1762" s="175"/>
      <c r="AE1762" s="175"/>
      <c r="AF1762" s="175"/>
      <c r="AG1762" s="175"/>
    </row>
    <row r="1763" spans="1:33" s="176" customFormat="1" ht="15">
      <c r="A1763" s="139"/>
      <c r="B1763" s="1"/>
      <c r="C1763" s="39"/>
      <c r="D1763" s="39"/>
      <c r="E1763" s="586"/>
      <c r="F1763" s="172"/>
      <c r="G1763" s="175"/>
      <c r="H1763" s="175"/>
      <c r="I1763" s="175"/>
      <c r="J1763" s="175"/>
      <c r="K1763" s="175"/>
      <c r="L1763" s="175"/>
      <c r="M1763" s="175"/>
      <c r="N1763" s="175"/>
      <c r="O1763" s="175"/>
      <c r="P1763" s="175"/>
      <c r="Q1763" s="175"/>
      <c r="R1763" s="175"/>
      <c r="S1763" s="175"/>
      <c r="T1763" s="175"/>
      <c r="U1763" s="175"/>
      <c r="V1763" s="175"/>
      <c r="W1763" s="175"/>
      <c r="X1763" s="175"/>
      <c r="Y1763" s="175"/>
      <c r="Z1763" s="175"/>
      <c r="AA1763" s="175"/>
      <c r="AB1763" s="175"/>
      <c r="AC1763" s="175"/>
      <c r="AD1763" s="175"/>
      <c r="AE1763" s="175"/>
      <c r="AF1763" s="175"/>
      <c r="AG1763" s="175"/>
    </row>
    <row r="1764" spans="1:33" s="176" customFormat="1" ht="178.5">
      <c r="A1764" s="139" t="s">
        <v>1646</v>
      </c>
      <c r="B1764" s="1" t="s">
        <v>1661</v>
      </c>
      <c r="C1764" s="39" t="s">
        <v>1588</v>
      </c>
      <c r="D1764" s="39">
        <v>1</v>
      </c>
      <c r="E1764" s="586"/>
      <c r="F1764" s="172">
        <f t="shared" si="25"/>
        <v>0</v>
      </c>
      <c r="G1764" s="175"/>
      <c r="H1764" s="175"/>
      <c r="I1764" s="175"/>
      <c r="J1764" s="175"/>
      <c r="K1764" s="175"/>
      <c r="L1764" s="175"/>
      <c r="M1764" s="175"/>
      <c r="N1764" s="175"/>
      <c r="O1764" s="175"/>
      <c r="P1764" s="175"/>
      <c r="Q1764" s="175"/>
      <c r="R1764" s="175"/>
      <c r="S1764" s="175"/>
      <c r="T1764" s="175"/>
      <c r="U1764" s="175"/>
      <c r="V1764" s="175"/>
      <c r="W1764" s="175"/>
      <c r="X1764" s="175"/>
      <c r="Y1764" s="175"/>
      <c r="Z1764" s="175"/>
      <c r="AA1764" s="175"/>
      <c r="AB1764" s="175"/>
      <c r="AC1764" s="175"/>
      <c r="AD1764" s="175"/>
      <c r="AE1764" s="175"/>
      <c r="AF1764" s="175"/>
      <c r="AG1764" s="175"/>
    </row>
    <row r="1765" spans="1:33" s="176" customFormat="1" ht="15">
      <c r="A1765" s="139"/>
      <c r="B1765" s="1"/>
      <c r="C1765" s="39"/>
      <c r="D1765" s="39"/>
      <c r="E1765" s="586"/>
      <c r="F1765" s="172"/>
      <c r="G1765" s="175"/>
      <c r="H1765" s="175"/>
      <c r="I1765" s="175"/>
      <c r="J1765" s="175"/>
      <c r="K1765" s="175"/>
      <c r="L1765" s="175"/>
      <c r="M1765" s="175"/>
      <c r="N1765" s="175"/>
      <c r="O1765" s="175"/>
      <c r="P1765" s="175"/>
      <c r="Q1765" s="175"/>
      <c r="R1765" s="175"/>
      <c r="S1765" s="175"/>
      <c r="T1765" s="175"/>
      <c r="U1765" s="175"/>
      <c r="V1765" s="175"/>
      <c r="W1765" s="175"/>
      <c r="X1765" s="175"/>
      <c r="Y1765" s="175"/>
      <c r="Z1765" s="175"/>
      <c r="AA1765" s="175"/>
      <c r="AB1765" s="175"/>
      <c r="AC1765" s="175"/>
      <c r="AD1765" s="175"/>
      <c r="AE1765" s="175"/>
      <c r="AF1765" s="175"/>
      <c r="AG1765" s="175"/>
    </row>
    <row r="1766" spans="1:33" s="176" customFormat="1" ht="38.25">
      <c r="A1766" s="139" t="s">
        <v>1648</v>
      </c>
      <c r="B1766" s="1" t="s">
        <v>435</v>
      </c>
      <c r="C1766" s="39"/>
      <c r="D1766" s="39"/>
      <c r="E1766" s="586"/>
      <c r="F1766" s="172"/>
      <c r="G1766" s="175"/>
      <c r="H1766" s="175"/>
      <c r="I1766" s="175"/>
      <c r="J1766" s="175"/>
      <c r="K1766" s="175"/>
      <c r="L1766" s="175"/>
      <c r="M1766" s="175"/>
      <c r="N1766" s="175"/>
      <c r="O1766" s="175"/>
      <c r="P1766" s="175"/>
      <c r="Q1766" s="175"/>
      <c r="R1766" s="175"/>
      <c r="S1766" s="175"/>
      <c r="T1766" s="175"/>
      <c r="U1766" s="175"/>
      <c r="V1766" s="175"/>
      <c r="W1766" s="175"/>
      <c r="X1766" s="175"/>
      <c r="Y1766" s="175"/>
      <c r="Z1766" s="175"/>
      <c r="AA1766" s="175"/>
      <c r="AB1766" s="175"/>
      <c r="AC1766" s="175"/>
      <c r="AD1766" s="175"/>
      <c r="AE1766" s="175"/>
      <c r="AF1766" s="175"/>
      <c r="AG1766" s="175"/>
    </row>
    <row r="1767" spans="1:33" s="176" customFormat="1" ht="15">
      <c r="A1767" s="139"/>
      <c r="B1767" s="1" t="s">
        <v>436</v>
      </c>
      <c r="C1767" s="35"/>
      <c r="D1767" s="35"/>
      <c r="E1767" s="586"/>
      <c r="F1767" s="172"/>
      <c r="G1767" s="175"/>
      <c r="H1767" s="175"/>
      <c r="I1767" s="175"/>
      <c r="J1767" s="175"/>
      <c r="K1767" s="175"/>
      <c r="L1767" s="175"/>
      <c r="M1767" s="175"/>
      <c r="N1767" s="175"/>
      <c r="O1767" s="175"/>
      <c r="P1767" s="175"/>
      <c r="Q1767" s="175"/>
      <c r="R1767" s="175"/>
      <c r="S1767" s="175"/>
      <c r="T1767" s="175"/>
      <c r="U1767" s="175"/>
      <c r="V1767" s="175"/>
      <c r="W1767" s="175"/>
      <c r="X1767" s="175"/>
      <c r="Y1767" s="175"/>
      <c r="Z1767" s="175"/>
      <c r="AA1767" s="175"/>
      <c r="AB1767" s="175"/>
      <c r="AC1767" s="175"/>
      <c r="AD1767" s="175"/>
      <c r="AE1767" s="175"/>
      <c r="AF1767" s="175"/>
      <c r="AG1767" s="175"/>
    </row>
    <row r="1768" spans="1:33" s="176" customFormat="1" ht="15">
      <c r="A1768" s="139"/>
      <c r="B1768" s="1"/>
      <c r="C1768" s="39" t="s">
        <v>1607</v>
      </c>
      <c r="D1768" s="39">
        <v>290</v>
      </c>
      <c r="E1768" s="586"/>
      <c r="F1768" s="172">
        <f t="shared" si="25"/>
        <v>0</v>
      </c>
      <c r="G1768" s="175"/>
      <c r="H1768" s="175"/>
      <c r="I1768" s="175"/>
      <c r="J1768" s="175"/>
      <c r="K1768" s="175"/>
      <c r="L1768" s="175"/>
      <c r="M1768" s="175"/>
      <c r="N1768" s="175"/>
      <c r="O1768" s="175"/>
      <c r="P1768" s="175"/>
      <c r="Q1768" s="175"/>
      <c r="R1768" s="175"/>
      <c r="S1768" s="175"/>
      <c r="T1768" s="175"/>
      <c r="U1768" s="175"/>
      <c r="V1768" s="175"/>
      <c r="W1768" s="175"/>
      <c r="X1768" s="175"/>
      <c r="Y1768" s="175"/>
      <c r="Z1768" s="175"/>
      <c r="AA1768" s="175"/>
      <c r="AB1768" s="175"/>
      <c r="AC1768" s="175"/>
      <c r="AD1768" s="175"/>
      <c r="AE1768" s="175"/>
      <c r="AF1768" s="175"/>
      <c r="AG1768" s="175"/>
    </row>
    <row r="1769" spans="1:33" s="176" customFormat="1" ht="15">
      <c r="A1769" s="139"/>
      <c r="B1769" s="1"/>
      <c r="C1769" s="39"/>
      <c r="D1769" s="39"/>
      <c r="E1769" s="586"/>
      <c r="F1769" s="172"/>
      <c r="G1769" s="175"/>
      <c r="H1769" s="175"/>
      <c r="I1769" s="175"/>
      <c r="J1769" s="175"/>
      <c r="K1769" s="175"/>
      <c r="L1769" s="175"/>
      <c r="M1769" s="175"/>
      <c r="N1769" s="175"/>
      <c r="O1769" s="175"/>
      <c r="P1769" s="175"/>
      <c r="Q1769" s="175"/>
      <c r="R1769" s="175"/>
      <c r="S1769" s="175"/>
      <c r="T1769" s="175"/>
      <c r="U1769" s="175"/>
      <c r="V1769" s="175"/>
      <c r="W1769" s="175"/>
      <c r="X1769" s="175"/>
      <c r="Y1769" s="175"/>
      <c r="Z1769" s="175"/>
      <c r="AA1769" s="175"/>
      <c r="AB1769" s="175"/>
      <c r="AC1769" s="175"/>
      <c r="AD1769" s="175"/>
      <c r="AE1769" s="175"/>
      <c r="AF1769" s="175"/>
      <c r="AG1769" s="175"/>
    </row>
    <row r="1770" spans="1:33" s="176" customFormat="1" ht="15">
      <c r="A1770" s="139" t="s">
        <v>1658</v>
      </c>
      <c r="B1770" s="1" t="s">
        <v>1664</v>
      </c>
      <c r="C1770" s="39" t="s">
        <v>886</v>
      </c>
      <c r="D1770" s="39">
        <v>1</v>
      </c>
      <c r="E1770" s="586"/>
      <c r="F1770" s="172">
        <f t="shared" si="25"/>
        <v>0</v>
      </c>
      <c r="G1770" s="175"/>
      <c r="H1770" s="175"/>
      <c r="I1770" s="175"/>
      <c r="J1770" s="175"/>
      <c r="K1770" s="175"/>
      <c r="L1770" s="175"/>
      <c r="M1770" s="175"/>
      <c r="N1770" s="175"/>
      <c r="O1770" s="175"/>
      <c r="P1770" s="175"/>
      <c r="Q1770" s="175"/>
      <c r="R1770" s="175"/>
      <c r="S1770" s="175"/>
      <c r="T1770" s="175"/>
      <c r="U1770" s="175"/>
      <c r="V1770" s="175"/>
      <c r="W1770" s="175"/>
      <c r="X1770" s="175"/>
      <c r="Y1770" s="175"/>
      <c r="Z1770" s="175"/>
      <c r="AA1770" s="175"/>
      <c r="AB1770" s="175"/>
      <c r="AC1770" s="175"/>
      <c r="AD1770" s="175"/>
      <c r="AE1770" s="175"/>
      <c r="AF1770" s="175"/>
      <c r="AG1770" s="175"/>
    </row>
    <row r="1771" spans="1:33" s="176" customFormat="1" ht="15">
      <c r="A1771" s="139"/>
      <c r="B1771" s="1"/>
      <c r="C1771" s="39"/>
      <c r="D1771" s="39"/>
      <c r="E1771" s="586"/>
      <c r="F1771" s="172"/>
      <c r="G1771" s="175"/>
      <c r="H1771" s="175"/>
      <c r="I1771" s="175"/>
      <c r="J1771" s="175"/>
      <c r="K1771" s="175"/>
      <c r="L1771" s="175"/>
      <c r="M1771" s="175"/>
      <c r="N1771" s="175"/>
      <c r="O1771" s="175"/>
      <c r="P1771" s="175"/>
      <c r="Q1771" s="175"/>
      <c r="R1771" s="175"/>
      <c r="S1771" s="175"/>
      <c r="T1771" s="175"/>
      <c r="U1771" s="175"/>
      <c r="V1771" s="175"/>
      <c r="W1771" s="175"/>
      <c r="X1771" s="175"/>
      <c r="Y1771" s="175"/>
      <c r="Z1771" s="175"/>
      <c r="AA1771" s="175"/>
      <c r="AB1771" s="175"/>
      <c r="AC1771" s="175"/>
      <c r="AD1771" s="175"/>
      <c r="AE1771" s="175"/>
      <c r="AF1771" s="175"/>
      <c r="AG1771" s="175"/>
    </row>
    <row r="1772" spans="1:33" s="176" customFormat="1" ht="15">
      <c r="A1772" s="139" t="s">
        <v>1659</v>
      </c>
      <c r="B1772" s="1" t="s">
        <v>1665</v>
      </c>
      <c r="C1772" s="39" t="s">
        <v>886</v>
      </c>
      <c r="D1772" s="39">
        <v>1</v>
      </c>
      <c r="E1772" s="586"/>
      <c r="F1772" s="172">
        <f t="shared" si="25"/>
        <v>0</v>
      </c>
      <c r="G1772" s="175"/>
      <c r="H1772" s="175"/>
      <c r="I1772" s="175"/>
      <c r="J1772" s="175"/>
      <c r="K1772" s="175"/>
      <c r="L1772" s="175"/>
      <c r="M1772" s="175"/>
      <c r="N1772" s="175"/>
      <c r="O1772" s="175"/>
      <c r="P1772" s="175"/>
      <c r="Q1772" s="175"/>
      <c r="R1772" s="175"/>
      <c r="S1772" s="175"/>
      <c r="T1772" s="175"/>
      <c r="U1772" s="175"/>
      <c r="V1772" s="175"/>
      <c r="W1772" s="175"/>
      <c r="X1772" s="175"/>
      <c r="Y1772" s="175"/>
      <c r="Z1772" s="175"/>
      <c r="AA1772" s="175"/>
      <c r="AB1772" s="175"/>
      <c r="AC1772" s="175"/>
      <c r="AD1772" s="175"/>
      <c r="AE1772" s="175"/>
      <c r="AF1772" s="175"/>
      <c r="AG1772" s="175"/>
    </row>
    <row r="1773" spans="1:33" s="176" customFormat="1" ht="15">
      <c r="A1773" s="139"/>
      <c r="B1773" s="1"/>
      <c r="C1773" s="39"/>
      <c r="D1773" s="39"/>
      <c r="E1773" s="586"/>
      <c r="F1773" s="172"/>
      <c r="G1773" s="175"/>
      <c r="H1773" s="175"/>
      <c r="I1773" s="175"/>
      <c r="J1773" s="175"/>
      <c r="K1773" s="175"/>
      <c r="L1773" s="175"/>
      <c r="M1773" s="175"/>
      <c r="N1773" s="175"/>
      <c r="O1773" s="175"/>
      <c r="P1773" s="175"/>
      <c r="Q1773" s="175"/>
      <c r="R1773" s="175"/>
      <c r="S1773" s="175"/>
      <c r="T1773" s="175"/>
      <c r="U1773" s="175"/>
      <c r="V1773" s="175"/>
      <c r="W1773" s="175"/>
      <c r="X1773" s="175"/>
      <c r="Y1773" s="175"/>
      <c r="Z1773" s="175"/>
      <c r="AA1773" s="175"/>
      <c r="AB1773" s="175"/>
      <c r="AC1773" s="175"/>
      <c r="AD1773" s="175"/>
      <c r="AE1773" s="175"/>
      <c r="AF1773" s="175"/>
      <c r="AG1773" s="175"/>
    </row>
    <row r="1774" spans="1:33" s="176" customFormat="1" ht="63.75">
      <c r="A1774" s="139" t="s">
        <v>1660</v>
      </c>
      <c r="B1774" s="1" t="s">
        <v>437</v>
      </c>
      <c r="C1774" s="39" t="s">
        <v>886</v>
      </c>
      <c r="D1774" s="39">
        <v>60</v>
      </c>
      <c r="E1774" s="586"/>
      <c r="F1774" s="172">
        <f>D1774*E1774</f>
        <v>0</v>
      </c>
      <c r="G1774" s="175"/>
      <c r="H1774" s="175"/>
      <c r="I1774" s="175"/>
      <c r="J1774" s="175"/>
      <c r="K1774" s="175"/>
      <c r="L1774" s="175"/>
      <c r="M1774" s="175"/>
      <c r="N1774" s="175"/>
      <c r="O1774" s="175"/>
      <c r="P1774" s="175"/>
      <c r="Q1774" s="175"/>
      <c r="R1774" s="175"/>
      <c r="S1774" s="175"/>
      <c r="T1774" s="175"/>
      <c r="U1774" s="175"/>
      <c r="V1774" s="175"/>
      <c r="W1774" s="175"/>
      <c r="X1774" s="175"/>
      <c r="Y1774" s="175"/>
      <c r="Z1774" s="175"/>
      <c r="AA1774" s="175"/>
      <c r="AB1774" s="175"/>
      <c r="AC1774" s="175"/>
      <c r="AD1774" s="175"/>
      <c r="AE1774" s="175"/>
      <c r="AF1774" s="175"/>
      <c r="AG1774" s="175"/>
    </row>
    <row r="1775" spans="1:33" s="176" customFormat="1" ht="15">
      <c r="A1775" s="139"/>
      <c r="B1775" s="1"/>
      <c r="C1775" s="39"/>
      <c r="D1775" s="39"/>
      <c r="E1775" s="586"/>
      <c r="F1775" s="172"/>
      <c r="G1775" s="175"/>
      <c r="H1775" s="175"/>
      <c r="I1775" s="175"/>
      <c r="J1775" s="175"/>
      <c r="K1775" s="175"/>
      <c r="L1775" s="175"/>
      <c r="M1775" s="175"/>
      <c r="N1775" s="175"/>
      <c r="O1775" s="175"/>
      <c r="P1775" s="175"/>
      <c r="Q1775" s="175"/>
      <c r="R1775" s="175"/>
      <c r="S1775" s="175"/>
      <c r="T1775" s="175"/>
      <c r="U1775" s="175"/>
      <c r="V1775" s="175"/>
      <c r="W1775" s="175"/>
      <c r="X1775" s="175"/>
      <c r="Y1775" s="175"/>
      <c r="Z1775" s="175"/>
      <c r="AA1775" s="175"/>
      <c r="AB1775" s="175"/>
      <c r="AC1775" s="175"/>
      <c r="AD1775" s="175"/>
      <c r="AE1775" s="175"/>
      <c r="AF1775" s="175"/>
      <c r="AG1775" s="175"/>
    </row>
    <row r="1776" spans="1:33" s="176" customFormat="1" ht="114.75">
      <c r="A1776" s="139" t="s">
        <v>1662</v>
      </c>
      <c r="B1776" s="1" t="s">
        <v>438</v>
      </c>
      <c r="C1776" s="39" t="s">
        <v>1588</v>
      </c>
      <c r="D1776" s="39">
        <v>1</v>
      </c>
      <c r="E1776" s="586"/>
      <c r="F1776" s="172">
        <f>D1776*E1776</f>
        <v>0</v>
      </c>
      <c r="G1776" s="175"/>
      <c r="H1776" s="175"/>
      <c r="I1776" s="175"/>
      <c r="J1776" s="175"/>
      <c r="K1776" s="175"/>
      <c r="L1776" s="175"/>
      <c r="M1776" s="175"/>
      <c r="N1776" s="175"/>
      <c r="O1776" s="175"/>
      <c r="P1776" s="175"/>
      <c r="Q1776" s="175"/>
      <c r="R1776" s="175"/>
      <c r="S1776" s="175"/>
      <c r="T1776" s="175"/>
      <c r="U1776" s="175"/>
      <c r="V1776" s="175"/>
      <c r="W1776" s="175"/>
      <c r="X1776" s="175"/>
      <c r="Y1776" s="175"/>
      <c r="Z1776" s="175"/>
      <c r="AA1776" s="175"/>
      <c r="AB1776" s="175"/>
      <c r="AC1776" s="175"/>
      <c r="AD1776" s="175"/>
      <c r="AE1776" s="175"/>
      <c r="AF1776" s="175"/>
      <c r="AG1776" s="175"/>
    </row>
    <row r="1777" spans="1:33" s="176" customFormat="1" ht="15">
      <c r="A1777" s="139"/>
      <c r="B1777" s="1"/>
      <c r="C1777" s="39"/>
      <c r="D1777" s="39"/>
      <c r="E1777" s="586"/>
      <c r="F1777" s="172"/>
      <c r="G1777" s="175"/>
      <c r="H1777" s="175"/>
      <c r="I1777" s="175"/>
      <c r="J1777" s="175"/>
      <c r="K1777" s="175"/>
      <c r="L1777" s="175"/>
      <c r="M1777" s="175"/>
      <c r="N1777" s="175"/>
      <c r="O1777" s="175"/>
      <c r="P1777" s="175"/>
      <c r="Q1777" s="175"/>
      <c r="R1777" s="175"/>
      <c r="S1777" s="175"/>
      <c r="T1777" s="175"/>
      <c r="U1777" s="175"/>
      <c r="V1777" s="175"/>
      <c r="W1777" s="175"/>
      <c r="X1777" s="175"/>
      <c r="Y1777" s="175"/>
      <c r="Z1777" s="175"/>
      <c r="AA1777" s="175"/>
      <c r="AB1777" s="175"/>
      <c r="AC1777" s="175"/>
      <c r="AD1777" s="175"/>
      <c r="AE1777" s="175"/>
      <c r="AF1777" s="175"/>
      <c r="AG1777" s="175"/>
    </row>
    <row r="1778" spans="1:33" s="176" customFormat="1" ht="51">
      <c r="A1778" s="177" t="s">
        <v>1663</v>
      </c>
      <c r="B1778" s="3" t="s">
        <v>1666</v>
      </c>
      <c r="C1778" s="37" t="s">
        <v>1588</v>
      </c>
      <c r="D1778" s="37">
        <v>1</v>
      </c>
      <c r="E1778" s="654"/>
      <c r="F1778" s="554">
        <f>D1778*E1778</f>
        <v>0</v>
      </c>
      <c r="G1778" s="175"/>
      <c r="H1778" s="175"/>
      <c r="I1778" s="175"/>
      <c r="J1778" s="175"/>
      <c r="K1778" s="175"/>
      <c r="L1778" s="175"/>
      <c r="M1778" s="175"/>
      <c r="N1778" s="175"/>
      <c r="O1778" s="175"/>
      <c r="P1778" s="175"/>
      <c r="Q1778" s="175"/>
      <c r="R1778" s="175"/>
      <c r="S1778" s="175"/>
      <c r="T1778" s="175"/>
      <c r="U1778" s="175"/>
      <c r="V1778" s="175"/>
      <c r="W1778" s="175"/>
      <c r="X1778" s="175"/>
      <c r="Y1778" s="175"/>
      <c r="Z1778" s="175"/>
      <c r="AA1778" s="175"/>
      <c r="AB1778" s="175"/>
      <c r="AC1778" s="175"/>
      <c r="AD1778" s="175"/>
      <c r="AE1778" s="175"/>
      <c r="AF1778" s="175"/>
      <c r="AG1778" s="175"/>
    </row>
    <row r="1779" spans="1:33" s="137" customFormat="1" ht="15">
      <c r="A1779" s="178"/>
      <c r="B1779" s="178" t="s">
        <v>51</v>
      </c>
      <c r="C1779" s="178"/>
      <c r="D1779" s="178"/>
      <c r="E1779" s="586"/>
      <c r="F1779" s="555">
        <f>SUM(F1566:F1778)</f>
        <v>0</v>
      </c>
      <c r="G1779" s="159"/>
      <c r="H1779" s="138"/>
      <c r="I1779" s="138"/>
      <c r="J1779" s="138"/>
      <c r="K1779" s="138"/>
      <c r="L1779" s="138"/>
      <c r="M1779" s="138"/>
      <c r="N1779" s="138"/>
      <c r="O1779" s="138"/>
      <c r="P1779" s="138"/>
      <c r="Q1779" s="138"/>
      <c r="R1779" s="138"/>
      <c r="S1779" s="138"/>
      <c r="T1779" s="138"/>
      <c r="U1779" s="138"/>
      <c r="V1779" s="138"/>
      <c r="W1779" s="138"/>
      <c r="X1779" s="138"/>
      <c r="Y1779" s="138"/>
      <c r="Z1779" s="138"/>
      <c r="AA1779" s="138"/>
      <c r="AB1779" s="138"/>
      <c r="AC1779" s="138"/>
      <c r="AD1779" s="138"/>
      <c r="AE1779" s="138"/>
      <c r="AF1779" s="138"/>
      <c r="AG1779" s="138"/>
    </row>
    <row r="1780" spans="1:7" s="138" customFormat="1" ht="15">
      <c r="A1780" s="178"/>
      <c r="B1780" s="178"/>
      <c r="C1780" s="178"/>
      <c r="D1780" s="178"/>
      <c r="E1780" s="586"/>
      <c r="F1780" s="555"/>
      <c r="G1780" s="159"/>
    </row>
    <row r="1781" spans="1:7" s="138" customFormat="1" ht="15">
      <c r="A1781" s="178"/>
      <c r="B1781" s="178"/>
      <c r="C1781" s="178"/>
      <c r="D1781" s="178"/>
      <c r="E1781" s="586"/>
      <c r="F1781" s="555"/>
      <c r="G1781" s="159"/>
    </row>
    <row r="1782" spans="1:33" s="137" customFormat="1" ht="15">
      <c r="A1782" s="179" t="s">
        <v>1667</v>
      </c>
      <c r="B1782" s="180" t="s">
        <v>1668</v>
      </c>
      <c r="C1782" s="45"/>
      <c r="D1782" s="46"/>
      <c r="E1782" s="654"/>
      <c r="F1782" s="47"/>
      <c r="G1782" s="159"/>
      <c r="H1782" s="138"/>
      <c r="I1782" s="138"/>
      <c r="J1782" s="138"/>
      <c r="K1782" s="138"/>
      <c r="L1782" s="138"/>
      <c r="M1782" s="138"/>
      <c r="N1782" s="138"/>
      <c r="O1782" s="138"/>
      <c r="P1782" s="138"/>
      <c r="Q1782" s="138"/>
      <c r="R1782" s="138"/>
      <c r="S1782" s="138"/>
      <c r="T1782" s="138"/>
      <c r="U1782" s="138"/>
      <c r="V1782" s="138"/>
      <c r="W1782" s="138"/>
      <c r="X1782" s="138"/>
      <c r="Y1782" s="138"/>
      <c r="Z1782" s="138"/>
      <c r="AA1782" s="138"/>
      <c r="AB1782" s="138"/>
      <c r="AC1782" s="138"/>
      <c r="AD1782" s="138"/>
      <c r="AE1782" s="138"/>
      <c r="AF1782" s="138"/>
      <c r="AG1782" s="138"/>
    </row>
    <row r="1783" spans="1:33" s="137" customFormat="1" ht="15">
      <c r="A1783" s="139"/>
      <c r="B1783" s="165" t="s">
        <v>1669</v>
      </c>
      <c r="C1783" s="48"/>
      <c r="D1783" s="39"/>
      <c r="E1783" s="586"/>
      <c r="F1783" s="40"/>
      <c r="G1783" s="159"/>
      <c r="H1783" s="138"/>
      <c r="I1783" s="138"/>
      <c r="J1783" s="138"/>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row>
    <row r="1784" spans="1:33" s="181" customFormat="1" ht="300.75" customHeight="1">
      <c r="A1784" s="139" t="s">
        <v>1580</v>
      </c>
      <c r="B1784" s="1" t="s">
        <v>439</v>
      </c>
      <c r="C1784" s="4" t="s">
        <v>1588</v>
      </c>
      <c r="D1784" s="49">
        <v>1</v>
      </c>
      <c r="E1784" s="586"/>
      <c r="F1784" s="40">
        <f>D1784*E1784</f>
        <v>0</v>
      </c>
      <c r="G1784" s="159"/>
      <c r="H1784" s="138"/>
      <c r="I1784" s="138"/>
      <c r="J1784" s="138"/>
      <c r="K1784" s="138"/>
      <c r="L1784" s="138"/>
      <c r="M1784" s="138"/>
      <c r="N1784" s="138"/>
      <c r="O1784" s="138"/>
      <c r="P1784" s="138"/>
      <c r="Q1784" s="138"/>
      <c r="R1784" s="138"/>
      <c r="S1784" s="138"/>
      <c r="T1784" s="138"/>
      <c r="U1784" s="138"/>
      <c r="V1784" s="138"/>
      <c r="W1784" s="138"/>
      <c r="X1784" s="138"/>
      <c r="Y1784" s="138"/>
      <c r="Z1784" s="138"/>
      <c r="AA1784" s="138"/>
      <c r="AB1784" s="138"/>
      <c r="AC1784" s="138"/>
      <c r="AD1784" s="138"/>
      <c r="AE1784" s="138"/>
      <c r="AF1784" s="138"/>
      <c r="AG1784" s="138"/>
    </row>
    <row r="1785" spans="1:33" s="137" customFormat="1" ht="15">
      <c r="A1785" s="139"/>
      <c r="B1785" s="182"/>
      <c r="C1785" s="13"/>
      <c r="D1785" s="13"/>
      <c r="E1785" s="586"/>
      <c r="F1785" s="40"/>
      <c r="G1785" s="159"/>
      <c r="H1785" s="138"/>
      <c r="I1785" s="138"/>
      <c r="J1785" s="138"/>
      <c r="K1785" s="138"/>
      <c r="L1785" s="138"/>
      <c r="M1785" s="138"/>
      <c r="N1785" s="138"/>
      <c r="O1785" s="138"/>
      <c r="P1785" s="138"/>
      <c r="Q1785" s="138"/>
      <c r="R1785" s="138"/>
      <c r="S1785" s="138"/>
      <c r="T1785" s="138"/>
      <c r="U1785" s="138"/>
      <c r="V1785" s="138"/>
      <c r="W1785" s="138"/>
      <c r="X1785" s="138"/>
      <c r="Y1785" s="138"/>
      <c r="Z1785" s="138"/>
      <c r="AA1785" s="138"/>
      <c r="AB1785" s="138"/>
      <c r="AC1785" s="138"/>
      <c r="AD1785" s="138"/>
      <c r="AE1785" s="138"/>
      <c r="AF1785" s="138"/>
      <c r="AG1785" s="138"/>
    </row>
    <row r="1786" spans="1:33" s="185" customFormat="1" ht="25.5">
      <c r="A1786" s="139" t="s">
        <v>1589</v>
      </c>
      <c r="B1786" s="183" t="s">
        <v>440</v>
      </c>
      <c r="C1786" s="8"/>
      <c r="D1786" s="8"/>
      <c r="E1786" s="586"/>
      <c r="F1786" s="40"/>
      <c r="G1786" s="159"/>
      <c r="H1786" s="184"/>
      <c r="I1786" s="184"/>
      <c r="J1786" s="184"/>
      <c r="K1786" s="184"/>
      <c r="L1786" s="184"/>
      <c r="M1786" s="184"/>
      <c r="N1786" s="184"/>
      <c r="O1786" s="184"/>
      <c r="P1786" s="184"/>
      <c r="Q1786" s="184"/>
      <c r="R1786" s="184"/>
      <c r="S1786" s="184"/>
      <c r="T1786" s="184"/>
      <c r="U1786" s="184"/>
      <c r="V1786" s="184"/>
      <c r="W1786" s="184"/>
      <c r="X1786" s="184"/>
      <c r="Y1786" s="184"/>
      <c r="Z1786" s="184"/>
      <c r="AA1786" s="184"/>
      <c r="AB1786" s="184"/>
      <c r="AC1786" s="184"/>
      <c r="AD1786" s="184"/>
      <c r="AE1786" s="184"/>
      <c r="AF1786" s="184"/>
      <c r="AG1786" s="184"/>
    </row>
    <row r="1787" spans="1:33" s="137" customFormat="1" ht="216.75">
      <c r="A1787" s="139"/>
      <c r="B1787" s="63" t="s">
        <v>441</v>
      </c>
      <c r="C1787" s="13"/>
      <c r="D1787" s="13"/>
      <c r="E1787" s="586"/>
      <c r="F1787" s="40"/>
      <c r="G1787" s="159"/>
      <c r="H1787" s="138"/>
      <c r="I1787" s="138"/>
      <c r="J1787" s="138"/>
      <c r="K1787" s="138"/>
      <c r="L1787" s="138"/>
      <c r="M1787" s="138"/>
      <c r="N1787" s="138"/>
      <c r="O1787" s="138"/>
      <c r="P1787" s="138"/>
      <c r="Q1787" s="138"/>
      <c r="R1787" s="138"/>
      <c r="S1787" s="138"/>
      <c r="T1787" s="138"/>
      <c r="U1787" s="138"/>
      <c r="V1787" s="138"/>
      <c r="W1787" s="138"/>
      <c r="X1787" s="138"/>
      <c r="Y1787" s="138"/>
      <c r="Z1787" s="138"/>
      <c r="AA1787" s="138"/>
      <c r="AB1787" s="138"/>
      <c r="AC1787" s="138"/>
      <c r="AD1787" s="138"/>
      <c r="AE1787" s="138"/>
      <c r="AF1787" s="138"/>
      <c r="AG1787" s="138"/>
    </row>
    <row r="1788" spans="1:33" s="137" customFormat="1" ht="38.25">
      <c r="A1788" s="139"/>
      <c r="B1788" s="186" t="s">
        <v>442</v>
      </c>
      <c r="C1788" s="13"/>
      <c r="D1788" s="13"/>
      <c r="E1788" s="586"/>
      <c r="F1788" s="40"/>
      <c r="G1788" s="159"/>
      <c r="H1788" s="138"/>
      <c r="I1788" s="138"/>
      <c r="J1788" s="138"/>
      <c r="K1788" s="138"/>
      <c r="L1788" s="138"/>
      <c r="M1788" s="138"/>
      <c r="N1788" s="138"/>
      <c r="O1788" s="138"/>
      <c r="P1788" s="138"/>
      <c r="Q1788" s="138"/>
      <c r="R1788" s="138"/>
      <c r="S1788" s="138"/>
      <c r="T1788" s="138"/>
      <c r="U1788" s="138"/>
      <c r="V1788" s="138"/>
      <c r="W1788" s="138"/>
      <c r="X1788" s="138"/>
      <c r="Y1788" s="138"/>
      <c r="Z1788" s="138"/>
      <c r="AA1788" s="138"/>
      <c r="AB1788" s="138"/>
      <c r="AC1788" s="138"/>
      <c r="AD1788" s="138"/>
      <c r="AE1788" s="138"/>
      <c r="AF1788" s="138"/>
      <c r="AG1788" s="138"/>
    </row>
    <row r="1789" spans="1:33" s="137" customFormat="1" ht="38.25">
      <c r="A1789" s="139"/>
      <c r="B1789" s="186" t="s">
        <v>443</v>
      </c>
      <c r="C1789" s="13"/>
      <c r="D1789" s="13"/>
      <c r="E1789" s="586"/>
      <c r="F1789" s="40"/>
      <c r="G1789" s="159"/>
      <c r="H1789" s="138"/>
      <c r="I1789" s="138"/>
      <c r="J1789" s="138"/>
      <c r="K1789" s="138"/>
      <c r="L1789" s="138"/>
      <c r="M1789" s="138"/>
      <c r="N1789" s="138"/>
      <c r="O1789" s="138"/>
      <c r="P1789" s="138"/>
      <c r="Q1789" s="138"/>
      <c r="R1789" s="138"/>
      <c r="S1789" s="138"/>
      <c r="T1789" s="138"/>
      <c r="U1789" s="138"/>
      <c r="V1789" s="138"/>
      <c r="W1789" s="138"/>
      <c r="X1789" s="138"/>
      <c r="Y1789" s="138"/>
      <c r="Z1789" s="138"/>
      <c r="AA1789" s="138"/>
      <c r="AB1789" s="138"/>
      <c r="AC1789" s="138"/>
      <c r="AD1789" s="138"/>
      <c r="AE1789" s="138"/>
      <c r="AF1789" s="138"/>
      <c r="AG1789" s="138"/>
    </row>
    <row r="1790" spans="1:33" s="137" customFormat="1" ht="15">
      <c r="A1790" s="139"/>
      <c r="B1790" s="187" t="s">
        <v>1038</v>
      </c>
      <c r="C1790" s="13"/>
      <c r="D1790" s="13"/>
      <c r="E1790" s="586"/>
      <c r="F1790" s="40"/>
      <c r="G1790" s="159"/>
      <c r="H1790" s="138"/>
      <c r="I1790" s="138"/>
      <c r="J1790" s="138"/>
      <c r="K1790" s="138"/>
      <c r="L1790" s="138"/>
      <c r="M1790" s="138"/>
      <c r="N1790" s="138"/>
      <c r="O1790" s="138"/>
      <c r="P1790" s="138"/>
      <c r="Q1790" s="138"/>
      <c r="R1790" s="138"/>
      <c r="S1790" s="138"/>
      <c r="T1790" s="138"/>
      <c r="U1790" s="138"/>
      <c r="V1790" s="138"/>
      <c r="W1790" s="138"/>
      <c r="X1790" s="138"/>
      <c r="Y1790" s="138"/>
      <c r="Z1790" s="138"/>
      <c r="AA1790" s="138"/>
      <c r="AB1790" s="138"/>
      <c r="AC1790" s="138"/>
      <c r="AD1790" s="138"/>
      <c r="AE1790" s="138"/>
      <c r="AF1790" s="138"/>
      <c r="AG1790" s="138"/>
    </row>
    <row r="1791" spans="1:33" s="137" customFormat="1" ht="15">
      <c r="A1791" s="139"/>
      <c r="B1791" s="188" t="s">
        <v>1039</v>
      </c>
      <c r="C1791" s="13"/>
      <c r="D1791" s="13"/>
      <c r="E1791" s="586"/>
      <c r="F1791" s="40"/>
      <c r="G1791" s="159"/>
      <c r="H1791" s="138"/>
      <c r="I1791" s="138"/>
      <c r="J1791" s="138"/>
      <c r="K1791" s="138"/>
      <c r="L1791" s="138"/>
      <c r="M1791" s="138"/>
      <c r="N1791" s="138"/>
      <c r="O1791" s="138"/>
      <c r="P1791" s="138"/>
      <c r="Q1791" s="138"/>
      <c r="R1791" s="138"/>
      <c r="S1791" s="138"/>
      <c r="T1791" s="138"/>
      <c r="U1791" s="138"/>
      <c r="V1791" s="138"/>
      <c r="W1791" s="138"/>
      <c r="X1791" s="138"/>
      <c r="Y1791" s="138"/>
      <c r="Z1791" s="138"/>
      <c r="AA1791" s="138"/>
      <c r="AB1791" s="138"/>
      <c r="AC1791" s="138"/>
      <c r="AD1791" s="138"/>
      <c r="AE1791" s="138"/>
      <c r="AF1791" s="138"/>
      <c r="AG1791" s="138"/>
    </row>
    <row r="1792" spans="1:33" s="137" customFormat="1" ht="38.25">
      <c r="A1792" s="139"/>
      <c r="B1792" s="189" t="s">
        <v>1040</v>
      </c>
      <c r="C1792" s="13"/>
      <c r="D1792" s="13"/>
      <c r="E1792" s="586"/>
      <c r="F1792" s="40"/>
      <c r="G1792" s="159"/>
      <c r="H1792" s="138"/>
      <c r="I1792" s="138"/>
      <c r="J1792" s="138"/>
      <c r="K1792" s="138"/>
      <c r="L1792" s="138"/>
      <c r="M1792" s="138"/>
      <c r="N1792" s="138"/>
      <c r="O1792" s="138"/>
      <c r="P1792" s="138"/>
      <c r="Q1792" s="138"/>
      <c r="R1792" s="138"/>
      <c r="S1792" s="138"/>
      <c r="T1792" s="138"/>
      <c r="U1792" s="138"/>
      <c r="V1792" s="138"/>
      <c r="W1792" s="138"/>
      <c r="X1792" s="138"/>
      <c r="Y1792" s="138"/>
      <c r="Z1792" s="138"/>
      <c r="AA1792" s="138"/>
      <c r="AB1792" s="138"/>
      <c r="AC1792" s="138"/>
      <c r="AD1792" s="138"/>
      <c r="AE1792" s="138"/>
      <c r="AF1792" s="138"/>
      <c r="AG1792" s="138"/>
    </row>
    <row r="1793" spans="1:33" s="137" customFormat="1" ht="38.25">
      <c r="A1793" s="139"/>
      <c r="B1793" s="189" t="s">
        <v>444</v>
      </c>
      <c r="C1793" s="13"/>
      <c r="D1793" s="13"/>
      <c r="E1793" s="586"/>
      <c r="F1793" s="40"/>
      <c r="G1793" s="159"/>
      <c r="H1793" s="138"/>
      <c r="I1793" s="138"/>
      <c r="J1793" s="138"/>
      <c r="K1793" s="138"/>
      <c r="L1793" s="138"/>
      <c r="M1793" s="138"/>
      <c r="N1793" s="138"/>
      <c r="O1793" s="138"/>
      <c r="P1793" s="138"/>
      <c r="Q1793" s="138"/>
      <c r="R1793" s="138"/>
      <c r="S1793" s="138"/>
      <c r="T1793" s="138"/>
      <c r="U1793" s="138"/>
      <c r="V1793" s="138"/>
      <c r="W1793" s="138"/>
      <c r="X1793" s="138"/>
      <c r="Y1793" s="138"/>
      <c r="Z1793" s="138"/>
      <c r="AA1793" s="138"/>
      <c r="AB1793" s="138"/>
      <c r="AC1793" s="138"/>
      <c r="AD1793" s="138"/>
      <c r="AE1793" s="138"/>
      <c r="AF1793" s="138"/>
      <c r="AG1793" s="138"/>
    </row>
    <row r="1794" spans="1:33" s="137" customFormat="1" ht="140.25">
      <c r="A1794" s="139"/>
      <c r="B1794" s="189" t="s">
        <v>445</v>
      </c>
      <c r="C1794" s="13"/>
      <c r="D1794" s="13"/>
      <c r="E1794" s="586"/>
      <c r="F1794" s="40"/>
      <c r="G1794" s="159"/>
      <c r="H1794" s="138"/>
      <c r="I1794" s="138"/>
      <c r="J1794" s="138"/>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row>
    <row r="1795" spans="1:33" s="137" customFormat="1" ht="76.5">
      <c r="A1795" s="139"/>
      <c r="B1795" s="189" t="s">
        <v>446</v>
      </c>
      <c r="C1795" s="13"/>
      <c r="D1795" s="13"/>
      <c r="E1795" s="586"/>
      <c r="F1795" s="40"/>
      <c r="G1795" s="159"/>
      <c r="H1795" s="138"/>
      <c r="I1795" s="138"/>
      <c r="J1795" s="138"/>
      <c r="K1795" s="138"/>
      <c r="L1795" s="138"/>
      <c r="M1795" s="138"/>
      <c r="N1795" s="138"/>
      <c r="O1795" s="138"/>
      <c r="P1795" s="138"/>
      <c r="Q1795" s="138"/>
      <c r="R1795" s="138"/>
      <c r="S1795" s="138"/>
      <c r="T1795" s="138"/>
      <c r="U1795" s="138"/>
      <c r="V1795" s="138"/>
      <c r="W1795" s="138"/>
      <c r="X1795" s="138"/>
      <c r="Y1795" s="138"/>
      <c r="Z1795" s="138"/>
      <c r="AA1795" s="138"/>
      <c r="AB1795" s="138"/>
      <c r="AC1795" s="138"/>
      <c r="AD1795" s="138"/>
      <c r="AE1795" s="138"/>
      <c r="AF1795" s="138"/>
      <c r="AG1795" s="138"/>
    </row>
    <row r="1796" spans="1:33" s="137" customFormat="1" ht="76.5">
      <c r="A1796" s="139"/>
      <c r="B1796" s="189" t="s">
        <v>447</v>
      </c>
      <c r="C1796" s="13"/>
      <c r="D1796" s="13"/>
      <c r="E1796" s="586"/>
      <c r="F1796" s="40"/>
      <c r="G1796" s="159"/>
      <c r="H1796" s="138"/>
      <c r="I1796" s="138"/>
      <c r="J1796" s="138"/>
      <c r="K1796" s="138"/>
      <c r="L1796" s="138"/>
      <c r="M1796" s="138"/>
      <c r="N1796" s="138"/>
      <c r="O1796" s="138"/>
      <c r="P1796" s="138"/>
      <c r="Q1796" s="138"/>
      <c r="R1796" s="138"/>
      <c r="S1796" s="138"/>
      <c r="T1796" s="138"/>
      <c r="U1796" s="138"/>
      <c r="V1796" s="138"/>
      <c r="W1796" s="138"/>
      <c r="X1796" s="138"/>
      <c r="Y1796" s="138"/>
      <c r="Z1796" s="138"/>
      <c r="AA1796" s="138"/>
      <c r="AB1796" s="138"/>
      <c r="AC1796" s="138"/>
      <c r="AD1796" s="138"/>
      <c r="AE1796" s="138"/>
      <c r="AF1796" s="138"/>
      <c r="AG1796" s="138"/>
    </row>
    <row r="1797" spans="1:33" s="137" customFormat="1" ht="165.75">
      <c r="A1797" s="139"/>
      <c r="B1797" s="189" t="s">
        <v>448</v>
      </c>
      <c r="C1797" s="13"/>
      <c r="D1797" s="13"/>
      <c r="E1797" s="586"/>
      <c r="F1797" s="40"/>
      <c r="G1797" s="159"/>
      <c r="H1797" s="138"/>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138"/>
    </row>
    <row r="1798" spans="1:33" s="137" customFormat="1" ht="25.5">
      <c r="A1798" s="139"/>
      <c r="B1798" s="189" t="s">
        <v>449</v>
      </c>
      <c r="C1798" s="13"/>
      <c r="D1798" s="13"/>
      <c r="E1798" s="586"/>
      <c r="F1798" s="40"/>
      <c r="G1798" s="159"/>
      <c r="H1798" s="138"/>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138"/>
    </row>
    <row r="1799" spans="1:33" s="137" customFormat="1" ht="38.25">
      <c r="A1799" s="139"/>
      <c r="B1799" s="189" t="s">
        <v>450</v>
      </c>
      <c r="C1799" s="13"/>
      <c r="D1799" s="13"/>
      <c r="E1799" s="586"/>
      <c r="F1799" s="40"/>
      <c r="G1799" s="159"/>
      <c r="H1799" s="138"/>
      <c r="I1799" s="138"/>
      <c r="J1799" s="138"/>
      <c r="K1799" s="138"/>
      <c r="L1799" s="138"/>
      <c r="M1799" s="138"/>
      <c r="N1799" s="138"/>
      <c r="O1799" s="138"/>
      <c r="P1799" s="138"/>
      <c r="Q1799" s="138"/>
      <c r="R1799" s="138"/>
      <c r="S1799" s="138"/>
      <c r="T1799" s="138"/>
      <c r="U1799" s="138"/>
      <c r="V1799" s="138"/>
      <c r="W1799" s="138"/>
      <c r="X1799" s="138"/>
      <c r="Y1799" s="138"/>
      <c r="Z1799" s="138"/>
      <c r="AA1799" s="138"/>
      <c r="AB1799" s="138"/>
      <c r="AC1799" s="138"/>
      <c r="AD1799" s="138"/>
      <c r="AE1799" s="138"/>
      <c r="AF1799" s="138"/>
      <c r="AG1799" s="138"/>
    </row>
    <row r="1800" spans="1:33" s="137" customFormat="1" ht="25.5">
      <c r="A1800" s="139"/>
      <c r="B1800" s="189" t="s">
        <v>1041</v>
      </c>
      <c r="C1800" s="13"/>
      <c r="D1800" s="13"/>
      <c r="E1800" s="586"/>
      <c r="F1800" s="40"/>
      <c r="G1800" s="159"/>
      <c r="H1800" s="138"/>
      <c r="I1800" s="138"/>
      <c r="J1800" s="138"/>
      <c r="K1800" s="138"/>
      <c r="L1800" s="138"/>
      <c r="M1800" s="138"/>
      <c r="N1800" s="138"/>
      <c r="O1800" s="138"/>
      <c r="P1800" s="138"/>
      <c r="Q1800" s="138"/>
      <c r="R1800" s="138"/>
      <c r="S1800" s="138"/>
      <c r="T1800" s="138"/>
      <c r="U1800" s="138"/>
      <c r="V1800" s="138"/>
      <c r="W1800" s="138"/>
      <c r="X1800" s="138"/>
      <c r="Y1800" s="138"/>
      <c r="Z1800" s="138"/>
      <c r="AA1800" s="138"/>
      <c r="AB1800" s="138"/>
      <c r="AC1800" s="138"/>
      <c r="AD1800" s="138"/>
      <c r="AE1800" s="138"/>
      <c r="AF1800" s="138"/>
      <c r="AG1800" s="138"/>
    </row>
    <row r="1801" spans="1:33" s="137" customFormat="1" ht="15">
      <c r="A1801" s="139"/>
      <c r="B1801" s="188" t="s">
        <v>1042</v>
      </c>
      <c r="C1801" s="13"/>
      <c r="D1801" s="13"/>
      <c r="E1801" s="586"/>
      <c r="F1801" s="40"/>
      <c r="G1801" s="159"/>
      <c r="H1801" s="138"/>
      <c r="I1801" s="138"/>
      <c r="J1801" s="138"/>
      <c r="K1801" s="138"/>
      <c r="L1801" s="138"/>
      <c r="M1801" s="138"/>
      <c r="N1801" s="138"/>
      <c r="O1801" s="138"/>
      <c r="P1801" s="138"/>
      <c r="Q1801" s="138"/>
      <c r="R1801" s="138"/>
      <c r="S1801" s="138"/>
      <c r="T1801" s="138"/>
      <c r="U1801" s="138"/>
      <c r="V1801" s="138"/>
      <c r="W1801" s="138"/>
      <c r="X1801" s="138"/>
      <c r="Y1801" s="138"/>
      <c r="Z1801" s="138"/>
      <c r="AA1801" s="138"/>
      <c r="AB1801" s="138"/>
      <c r="AC1801" s="138"/>
      <c r="AD1801" s="138"/>
      <c r="AE1801" s="138"/>
      <c r="AF1801" s="138"/>
      <c r="AG1801" s="138"/>
    </row>
    <row r="1802" spans="1:33" s="137" customFormat="1" ht="25.5">
      <c r="A1802" s="139"/>
      <c r="B1802" s="189" t="s">
        <v>1043</v>
      </c>
      <c r="C1802" s="13"/>
      <c r="D1802" s="13"/>
      <c r="E1802" s="586"/>
      <c r="F1802" s="40"/>
      <c r="G1802" s="159"/>
      <c r="H1802" s="138"/>
      <c r="I1802" s="138"/>
      <c r="J1802" s="138"/>
      <c r="K1802" s="138"/>
      <c r="L1802" s="138"/>
      <c r="M1802" s="138"/>
      <c r="N1802" s="138"/>
      <c r="O1802" s="138"/>
      <c r="P1802" s="138"/>
      <c r="Q1802" s="138"/>
      <c r="R1802" s="138"/>
      <c r="S1802" s="138"/>
      <c r="T1802" s="138"/>
      <c r="U1802" s="138"/>
      <c r="V1802" s="138"/>
      <c r="W1802" s="138"/>
      <c r="X1802" s="138"/>
      <c r="Y1802" s="138"/>
      <c r="Z1802" s="138"/>
      <c r="AA1802" s="138"/>
      <c r="AB1802" s="138"/>
      <c r="AC1802" s="138"/>
      <c r="AD1802" s="138"/>
      <c r="AE1802" s="138"/>
      <c r="AF1802" s="138"/>
      <c r="AG1802" s="138"/>
    </row>
    <row r="1803" spans="1:33" s="137" customFormat="1" ht="38.25">
      <c r="A1803" s="139"/>
      <c r="B1803" s="189" t="s">
        <v>451</v>
      </c>
      <c r="C1803" s="13"/>
      <c r="D1803" s="13"/>
      <c r="E1803" s="586"/>
      <c r="F1803" s="40"/>
      <c r="G1803" s="159"/>
      <c r="H1803" s="138"/>
      <c r="I1803" s="138"/>
      <c r="J1803" s="138"/>
      <c r="K1803" s="138"/>
      <c r="L1803" s="138"/>
      <c r="M1803" s="138"/>
      <c r="N1803" s="138"/>
      <c r="O1803" s="138"/>
      <c r="P1803" s="138"/>
      <c r="Q1803" s="138"/>
      <c r="R1803" s="138"/>
      <c r="S1803" s="138"/>
      <c r="T1803" s="138"/>
      <c r="U1803" s="138"/>
      <c r="V1803" s="138"/>
      <c r="W1803" s="138"/>
      <c r="X1803" s="138"/>
      <c r="Y1803" s="138"/>
      <c r="Z1803" s="138"/>
      <c r="AA1803" s="138"/>
      <c r="AB1803" s="138"/>
      <c r="AC1803" s="138"/>
      <c r="AD1803" s="138"/>
      <c r="AE1803" s="138"/>
      <c r="AF1803" s="138"/>
      <c r="AG1803" s="138"/>
    </row>
    <row r="1804" spans="1:33" s="137" customFormat="1" ht="25.5">
      <c r="A1804" s="139"/>
      <c r="B1804" s="189" t="s">
        <v>452</v>
      </c>
      <c r="C1804" s="13"/>
      <c r="D1804" s="13"/>
      <c r="E1804" s="586"/>
      <c r="F1804" s="40"/>
      <c r="G1804" s="159"/>
      <c r="H1804" s="138"/>
      <c r="I1804" s="138"/>
      <c r="J1804" s="138"/>
      <c r="K1804" s="138"/>
      <c r="L1804" s="138"/>
      <c r="M1804" s="138"/>
      <c r="N1804" s="138"/>
      <c r="O1804" s="138"/>
      <c r="P1804" s="138"/>
      <c r="Q1804" s="138"/>
      <c r="R1804" s="138"/>
      <c r="S1804" s="138"/>
      <c r="T1804" s="138"/>
      <c r="U1804" s="138"/>
      <c r="V1804" s="138"/>
      <c r="W1804" s="138"/>
      <c r="X1804" s="138"/>
      <c r="Y1804" s="138"/>
      <c r="Z1804" s="138"/>
      <c r="AA1804" s="138"/>
      <c r="AB1804" s="138"/>
      <c r="AC1804" s="138"/>
      <c r="AD1804" s="138"/>
      <c r="AE1804" s="138"/>
      <c r="AF1804" s="138"/>
      <c r="AG1804" s="138"/>
    </row>
    <row r="1805" spans="1:33" s="137" customFormat="1" ht="153">
      <c r="A1805" s="139"/>
      <c r="B1805" s="189" t="s">
        <v>453</v>
      </c>
      <c r="C1805" s="13"/>
      <c r="D1805" s="13"/>
      <c r="E1805" s="586"/>
      <c r="F1805" s="40"/>
      <c r="G1805" s="159"/>
      <c r="H1805" s="138"/>
      <c r="I1805" s="138"/>
      <c r="J1805" s="138"/>
      <c r="K1805" s="138"/>
      <c r="L1805" s="138"/>
      <c r="M1805" s="138"/>
      <c r="N1805" s="138"/>
      <c r="O1805" s="138"/>
      <c r="P1805" s="138"/>
      <c r="Q1805" s="138"/>
      <c r="R1805" s="138"/>
      <c r="S1805" s="138"/>
      <c r="T1805" s="138"/>
      <c r="U1805" s="138"/>
      <c r="V1805" s="138"/>
      <c r="W1805" s="138"/>
      <c r="X1805" s="138"/>
      <c r="Y1805" s="138"/>
      <c r="Z1805" s="138"/>
      <c r="AA1805" s="138"/>
      <c r="AB1805" s="138"/>
      <c r="AC1805" s="138"/>
      <c r="AD1805" s="138"/>
      <c r="AE1805" s="138"/>
      <c r="AF1805" s="138"/>
      <c r="AG1805" s="138"/>
    </row>
    <row r="1806" spans="1:33" s="137" customFormat="1" ht="15">
      <c r="A1806" s="139"/>
      <c r="B1806" s="189" t="s">
        <v>1044</v>
      </c>
      <c r="C1806" s="13"/>
      <c r="D1806" s="13"/>
      <c r="E1806" s="586"/>
      <c r="F1806" s="40"/>
      <c r="G1806" s="159"/>
      <c r="H1806" s="138"/>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138"/>
    </row>
    <row r="1807" spans="1:33" s="137" customFormat="1" ht="51">
      <c r="A1807" s="139"/>
      <c r="B1807" s="189" t="s">
        <v>1045</v>
      </c>
      <c r="C1807" s="13"/>
      <c r="D1807" s="13"/>
      <c r="E1807" s="586"/>
      <c r="F1807" s="40"/>
      <c r="G1807" s="159"/>
      <c r="H1807" s="138"/>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138"/>
    </row>
    <row r="1808" spans="1:33" s="137" customFormat="1" ht="25.5">
      <c r="A1808" s="139"/>
      <c r="B1808" s="190" t="s">
        <v>1046</v>
      </c>
      <c r="C1808" s="13"/>
      <c r="D1808" s="13"/>
      <c r="E1808" s="586"/>
      <c r="F1808" s="40"/>
      <c r="G1808" s="159"/>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8"/>
      <c r="AG1808" s="138"/>
    </row>
    <row r="1809" spans="1:33" s="137" customFormat="1" ht="15">
      <c r="A1809" s="139"/>
      <c r="B1809" s="189" t="s">
        <v>1047</v>
      </c>
      <c r="C1809" s="13"/>
      <c r="D1809" s="13"/>
      <c r="E1809" s="586"/>
      <c r="F1809" s="40"/>
      <c r="G1809" s="159"/>
      <c r="H1809" s="138"/>
      <c r="I1809" s="138"/>
      <c r="J1809" s="138"/>
      <c r="K1809" s="138"/>
      <c r="L1809" s="138"/>
      <c r="M1809" s="138"/>
      <c r="N1809" s="138"/>
      <c r="O1809" s="138"/>
      <c r="P1809" s="138"/>
      <c r="Q1809" s="138"/>
      <c r="R1809" s="138"/>
      <c r="S1809" s="138"/>
      <c r="T1809" s="138"/>
      <c r="U1809" s="138"/>
      <c r="V1809" s="138"/>
      <c r="W1809" s="138"/>
      <c r="X1809" s="138"/>
      <c r="Y1809" s="138"/>
      <c r="Z1809" s="138"/>
      <c r="AA1809" s="138"/>
      <c r="AB1809" s="138"/>
      <c r="AC1809" s="138"/>
      <c r="AD1809" s="138"/>
      <c r="AE1809" s="138"/>
      <c r="AF1809" s="138"/>
      <c r="AG1809" s="138"/>
    </row>
    <row r="1810" spans="1:33" s="137" customFormat="1" ht="15">
      <c r="A1810" s="139"/>
      <c r="B1810" s="189" t="s">
        <v>1048</v>
      </c>
      <c r="C1810" s="13"/>
      <c r="D1810" s="13"/>
      <c r="E1810" s="586"/>
      <c r="F1810" s="40"/>
      <c r="G1810" s="159"/>
      <c r="H1810" s="138"/>
      <c r="I1810" s="138"/>
      <c r="J1810" s="138"/>
      <c r="K1810" s="138"/>
      <c r="L1810" s="138"/>
      <c r="M1810" s="138"/>
      <c r="N1810" s="138"/>
      <c r="O1810" s="138"/>
      <c r="P1810" s="138"/>
      <c r="Q1810" s="138"/>
      <c r="R1810" s="138"/>
      <c r="S1810" s="138"/>
      <c r="T1810" s="138"/>
      <c r="U1810" s="138"/>
      <c r="V1810" s="138"/>
      <c r="W1810" s="138"/>
      <c r="X1810" s="138"/>
      <c r="Y1810" s="138"/>
      <c r="Z1810" s="138"/>
      <c r="AA1810" s="138"/>
      <c r="AB1810" s="138"/>
      <c r="AC1810" s="138"/>
      <c r="AD1810" s="138"/>
      <c r="AE1810" s="138"/>
      <c r="AF1810" s="138"/>
      <c r="AG1810" s="138"/>
    </row>
    <row r="1811" spans="1:33" s="137" customFormat="1" ht="25.5">
      <c r="A1811" s="139"/>
      <c r="B1811" s="191" t="s">
        <v>454</v>
      </c>
      <c r="C1811" s="13"/>
      <c r="D1811" s="13"/>
      <c r="E1811" s="586"/>
      <c r="F1811" s="40"/>
      <c r="G1811" s="159"/>
      <c r="H1811" s="138"/>
      <c r="I1811" s="138"/>
      <c r="J1811" s="138"/>
      <c r="K1811" s="138"/>
      <c r="L1811" s="138"/>
      <c r="M1811" s="138"/>
      <c r="N1811" s="138"/>
      <c r="O1811" s="138"/>
      <c r="P1811" s="138"/>
      <c r="Q1811" s="138"/>
      <c r="R1811" s="138"/>
      <c r="S1811" s="138"/>
      <c r="T1811" s="138"/>
      <c r="U1811" s="138"/>
      <c r="V1811" s="138"/>
      <c r="W1811" s="138"/>
      <c r="X1811" s="138"/>
      <c r="Y1811" s="138"/>
      <c r="Z1811" s="138"/>
      <c r="AA1811" s="138"/>
      <c r="AB1811" s="138"/>
      <c r="AC1811" s="138"/>
      <c r="AD1811" s="138"/>
      <c r="AE1811" s="138"/>
      <c r="AF1811" s="138"/>
      <c r="AG1811" s="138"/>
    </row>
    <row r="1812" spans="1:33" s="137" customFormat="1" ht="15">
      <c r="A1812" s="139"/>
      <c r="B1812" s="186" t="s">
        <v>455</v>
      </c>
      <c r="C1812" s="13"/>
      <c r="D1812" s="13"/>
      <c r="E1812" s="586"/>
      <c r="F1812" s="40"/>
      <c r="G1812" s="159"/>
      <c r="H1812" s="138"/>
      <c r="I1812" s="138"/>
      <c r="J1812" s="138"/>
      <c r="K1812" s="138"/>
      <c r="L1812" s="138"/>
      <c r="M1812" s="138"/>
      <c r="N1812" s="138"/>
      <c r="O1812" s="138"/>
      <c r="P1812" s="138"/>
      <c r="Q1812" s="138"/>
      <c r="R1812" s="138"/>
      <c r="S1812" s="138"/>
      <c r="T1812" s="138"/>
      <c r="U1812" s="138"/>
      <c r="V1812" s="138"/>
      <c r="W1812" s="138"/>
      <c r="X1812" s="138"/>
      <c r="Y1812" s="138"/>
      <c r="Z1812" s="138"/>
      <c r="AA1812" s="138"/>
      <c r="AB1812" s="138"/>
      <c r="AC1812" s="138"/>
      <c r="AD1812" s="138"/>
      <c r="AE1812" s="138"/>
      <c r="AF1812" s="138"/>
      <c r="AG1812" s="138"/>
    </row>
    <row r="1813" spans="1:33" s="137" customFormat="1" ht="15">
      <c r="A1813" s="139"/>
      <c r="B1813" s="182" t="s">
        <v>1049</v>
      </c>
      <c r="C1813" s="13"/>
      <c r="D1813" s="13"/>
      <c r="E1813" s="586"/>
      <c r="F1813" s="40"/>
      <c r="G1813" s="159"/>
      <c r="H1813" s="138"/>
      <c r="I1813" s="138"/>
      <c r="J1813" s="138"/>
      <c r="K1813" s="138"/>
      <c r="L1813" s="138"/>
      <c r="M1813" s="138"/>
      <c r="N1813" s="138"/>
      <c r="O1813" s="138"/>
      <c r="P1813" s="138"/>
      <c r="Q1813" s="138"/>
      <c r="R1813" s="138"/>
      <c r="S1813" s="138"/>
      <c r="T1813" s="138"/>
      <c r="U1813" s="138"/>
      <c r="V1813" s="138"/>
      <c r="W1813" s="138"/>
      <c r="X1813" s="138"/>
      <c r="Y1813" s="138"/>
      <c r="Z1813" s="138"/>
      <c r="AA1813" s="138"/>
      <c r="AB1813" s="138"/>
      <c r="AC1813" s="138"/>
      <c r="AD1813" s="138"/>
      <c r="AE1813" s="138"/>
      <c r="AF1813" s="138"/>
      <c r="AG1813" s="138"/>
    </row>
    <row r="1814" spans="1:33" s="137" customFormat="1" ht="15">
      <c r="A1814" s="139"/>
      <c r="B1814" s="192"/>
      <c r="C1814" s="13" t="s">
        <v>1588</v>
      </c>
      <c r="D1814" s="13">
        <v>1</v>
      </c>
      <c r="E1814" s="586"/>
      <c r="F1814" s="40">
        <f>D1814*E1814</f>
        <v>0</v>
      </c>
      <c r="G1814" s="159"/>
      <c r="H1814" s="138"/>
      <c r="I1814" s="138"/>
      <c r="J1814" s="138"/>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row>
    <row r="1815" spans="1:33" s="137" customFormat="1" ht="15">
      <c r="A1815" s="139"/>
      <c r="B1815" s="192"/>
      <c r="C1815" s="13"/>
      <c r="D1815" s="13"/>
      <c r="E1815" s="586"/>
      <c r="F1815" s="40"/>
      <c r="G1815" s="159"/>
      <c r="H1815" s="138"/>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138"/>
    </row>
    <row r="1816" spans="1:33" s="137" customFormat="1" ht="51">
      <c r="A1816" s="139" t="s">
        <v>1604</v>
      </c>
      <c r="B1816" s="189" t="s">
        <v>456</v>
      </c>
      <c r="C1816" s="13" t="s">
        <v>1588</v>
      </c>
      <c r="D1816" s="13">
        <v>2</v>
      </c>
      <c r="E1816" s="586"/>
      <c r="F1816" s="40">
        <f>D1816*E1816</f>
        <v>0</v>
      </c>
      <c r="G1816" s="159"/>
      <c r="H1816" s="138"/>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138"/>
    </row>
    <row r="1817" spans="1:33" s="137" customFormat="1" ht="15">
      <c r="A1817" s="139"/>
      <c r="B1817" s="189"/>
      <c r="C1817" s="13"/>
      <c r="D1817" s="13"/>
      <c r="E1817" s="586"/>
      <c r="F1817" s="40"/>
      <c r="G1817" s="159"/>
      <c r="H1817" s="138"/>
      <c r="I1817" s="138"/>
      <c r="J1817" s="138"/>
      <c r="K1817" s="138"/>
      <c r="L1817" s="138"/>
      <c r="M1817" s="138"/>
      <c r="N1817" s="138"/>
      <c r="O1817" s="138"/>
      <c r="P1817" s="138"/>
      <c r="Q1817" s="138"/>
      <c r="R1817" s="138"/>
      <c r="S1817" s="138"/>
      <c r="T1817" s="138"/>
      <c r="U1817" s="138"/>
      <c r="V1817" s="138"/>
      <c r="W1817" s="138"/>
      <c r="X1817" s="138"/>
      <c r="Y1817" s="138"/>
      <c r="Z1817" s="138"/>
      <c r="AA1817" s="138"/>
      <c r="AB1817" s="138"/>
      <c r="AC1817" s="138"/>
      <c r="AD1817" s="138"/>
      <c r="AE1817" s="138"/>
      <c r="AF1817" s="138"/>
      <c r="AG1817" s="138"/>
    </row>
    <row r="1818" spans="1:33" s="194" customFormat="1" ht="25.5">
      <c r="A1818" s="139" t="s">
        <v>1605</v>
      </c>
      <c r="B1818" s="183" t="s">
        <v>457</v>
      </c>
      <c r="C1818" s="8"/>
      <c r="D1818" s="8"/>
      <c r="E1818" s="586"/>
      <c r="F1818" s="40"/>
      <c r="G1818" s="159"/>
      <c r="H1818" s="193"/>
      <c r="I1818" s="193"/>
      <c r="J1818" s="193"/>
      <c r="K1818" s="193"/>
      <c r="L1818" s="193"/>
      <c r="M1818" s="193"/>
      <c r="N1818" s="193"/>
      <c r="O1818" s="193"/>
      <c r="P1818" s="193"/>
      <c r="Q1818" s="193"/>
      <c r="R1818" s="193"/>
      <c r="S1818" s="193"/>
      <c r="T1818" s="193"/>
      <c r="U1818" s="193"/>
      <c r="V1818" s="193"/>
      <c r="W1818" s="193"/>
      <c r="X1818" s="193"/>
      <c r="Y1818" s="193"/>
      <c r="Z1818" s="193"/>
      <c r="AA1818" s="193"/>
      <c r="AB1818" s="193"/>
      <c r="AC1818" s="193"/>
      <c r="AD1818" s="193"/>
      <c r="AE1818" s="193"/>
      <c r="AF1818" s="193"/>
      <c r="AG1818" s="193"/>
    </row>
    <row r="1819" spans="1:33" s="137" customFormat="1" ht="229.5">
      <c r="A1819" s="139"/>
      <c r="B1819" s="195" t="s">
        <v>458</v>
      </c>
      <c r="C1819" s="13"/>
      <c r="D1819" s="13"/>
      <c r="E1819" s="586"/>
      <c r="F1819" s="40"/>
      <c r="G1819" s="159"/>
      <c r="H1819" s="138"/>
      <c r="I1819" s="138"/>
      <c r="J1819" s="138"/>
      <c r="K1819" s="138"/>
      <c r="L1819" s="138"/>
      <c r="M1819" s="138"/>
      <c r="N1819" s="138"/>
      <c r="O1819" s="138"/>
      <c r="P1819" s="138"/>
      <c r="Q1819" s="138"/>
      <c r="R1819" s="138"/>
      <c r="S1819" s="138"/>
      <c r="T1819" s="138"/>
      <c r="U1819" s="138"/>
      <c r="V1819" s="138"/>
      <c r="W1819" s="138"/>
      <c r="X1819" s="138"/>
      <c r="Y1819" s="138"/>
      <c r="Z1819" s="138"/>
      <c r="AA1819" s="138"/>
      <c r="AB1819" s="138"/>
      <c r="AC1819" s="138"/>
      <c r="AD1819" s="138"/>
      <c r="AE1819" s="138"/>
      <c r="AF1819" s="138"/>
      <c r="AG1819" s="138"/>
    </row>
    <row r="1820" spans="1:33" s="137" customFormat="1" ht="38.25">
      <c r="A1820" s="139"/>
      <c r="B1820" s="182" t="s">
        <v>459</v>
      </c>
      <c r="C1820" s="13"/>
      <c r="D1820" s="13"/>
      <c r="E1820" s="586"/>
      <c r="F1820" s="40"/>
      <c r="G1820" s="159"/>
      <c r="H1820" s="138"/>
      <c r="I1820" s="138"/>
      <c r="J1820" s="138"/>
      <c r="K1820" s="138"/>
      <c r="L1820" s="138"/>
      <c r="M1820" s="138"/>
      <c r="N1820" s="138"/>
      <c r="O1820" s="138"/>
      <c r="P1820" s="138"/>
      <c r="Q1820" s="138"/>
      <c r="R1820" s="138"/>
      <c r="S1820" s="138"/>
      <c r="T1820" s="138"/>
      <c r="U1820" s="138"/>
      <c r="V1820" s="138"/>
      <c r="W1820" s="138"/>
      <c r="X1820" s="138"/>
      <c r="Y1820" s="138"/>
      <c r="Z1820" s="138"/>
      <c r="AA1820" s="138"/>
      <c r="AB1820" s="138"/>
      <c r="AC1820" s="138"/>
      <c r="AD1820" s="138"/>
      <c r="AE1820" s="138"/>
      <c r="AF1820" s="138"/>
      <c r="AG1820" s="138"/>
    </row>
    <row r="1821" spans="1:33" s="137" customFormat="1" ht="38.25">
      <c r="A1821" s="139"/>
      <c r="B1821" s="182" t="s">
        <v>460</v>
      </c>
      <c r="C1821" s="13"/>
      <c r="D1821" s="13"/>
      <c r="E1821" s="586"/>
      <c r="F1821" s="40"/>
      <c r="G1821" s="159"/>
      <c r="H1821" s="138"/>
      <c r="I1821" s="138"/>
      <c r="J1821" s="138"/>
      <c r="K1821" s="138"/>
      <c r="L1821" s="138"/>
      <c r="M1821" s="138"/>
      <c r="N1821" s="138"/>
      <c r="O1821" s="138"/>
      <c r="P1821" s="138"/>
      <c r="Q1821" s="138"/>
      <c r="R1821" s="138"/>
      <c r="S1821" s="138"/>
      <c r="T1821" s="138"/>
      <c r="U1821" s="138"/>
      <c r="V1821" s="138"/>
      <c r="W1821" s="138"/>
      <c r="X1821" s="138"/>
      <c r="Y1821" s="138"/>
      <c r="Z1821" s="138"/>
      <c r="AA1821" s="138"/>
      <c r="AB1821" s="138"/>
      <c r="AC1821" s="138"/>
      <c r="AD1821" s="138"/>
      <c r="AE1821" s="138"/>
      <c r="AF1821" s="138"/>
      <c r="AG1821" s="138"/>
    </row>
    <row r="1822" spans="1:33" s="137" customFormat="1" ht="15">
      <c r="A1822" s="139"/>
      <c r="B1822" s="182"/>
      <c r="C1822" s="13"/>
      <c r="D1822" s="13"/>
      <c r="E1822" s="586"/>
      <c r="F1822" s="40"/>
      <c r="G1822" s="159"/>
      <c r="H1822" s="138"/>
      <c r="I1822" s="138"/>
      <c r="J1822" s="138"/>
      <c r="K1822" s="138"/>
      <c r="L1822" s="138"/>
      <c r="M1822" s="138"/>
      <c r="N1822" s="138"/>
      <c r="O1822" s="138"/>
      <c r="P1822" s="138"/>
      <c r="Q1822" s="138"/>
      <c r="R1822" s="138"/>
      <c r="S1822" s="138"/>
      <c r="T1822" s="138"/>
      <c r="U1822" s="138"/>
      <c r="V1822" s="138"/>
      <c r="W1822" s="138"/>
      <c r="X1822" s="138"/>
      <c r="Y1822" s="138"/>
      <c r="Z1822" s="138"/>
      <c r="AA1822" s="138"/>
      <c r="AB1822" s="138"/>
      <c r="AC1822" s="138"/>
      <c r="AD1822" s="138"/>
      <c r="AE1822" s="138"/>
      <c r="AF1822" s="138"/>
      <c r="AG1822" s="138"/>
    </row>
    <row r="1823" spans="1:33" s="137" customFormat="1" ht="15">
      <c r="A1823" s="139"/>
      <c r="B1823" s="187" t="s">
        <v>1038</v>
      </c>
      <c r="C1823" s="13"/>
      <c r="D1823" s="13"/>
      <c r="E1823" s="586"/>
      <c r="F1823" s="40"/>
      <c r="G1823" s="159"/>
      <c r="H1823" s="138"/>
      <c r="I1823" s="138"/>
      <c r="J1823" s="138"/>
      <c r="K1823" s="138"/>
      <c r="L1823" s="138"/>
      <c r="M1823" s="138"/>
      <c r="N1823" s="138"/>
      <c r="O1823" s="138"/>
      <c r="P1823" s="138"/>
      <c r="Q1823" s="138"/>
      <c r="R1823" s="138"/>
      <c r="S1823" s="138"/>
      <c r="T1823" s="138"/>
      <c r="U1823" s="138"/>
      <c r="V1823" s="138"/>
      <c r="W1823" s="138"/>
      <c r="X1823" s="138"/>
      <c r="Y1823" s="138"/>
      <c r="Z1823" s="138"/>
      <c r="AA1823" s="138"/>
      <c r="AB1823" s="138"/>
      <c r="AC1823" s="138"/>
      <c r="AD1823" s="138"/>
      <c r="AE1823" s="138"/>
      <c r="AF1823" s="138"/>
      <c r="AG1823" s="138"/>
    </row>
    <row r="1824" spans="1:33" s="137" customFormat="1" ht="15">
      <c r="A1824" s="139"/>
      <c r="B1824" s="188" t="s">
        <v>1039</v>
      </c>
      <c r="C1824" s="13"/>
      <c r="D1824" s="13"/>
      <c r="E1824" s="586"/>
      <c r="F1824" s="40"/>
      <c r="G1824" s="159"/>
      <c r="H1824" s="138"/>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138"/>
    </row>
    <row r="1825" spans="1:33" s="137" customFormat="1" ht="38.25">
      <c r="A1825" s="139"/>
      <c r="B1825" s="189" t="s">
        <v>1050</v>
      </c>
      <c r="C1825" s="13"/>
      <c r="D1825" s="13"/>
      <c r="E1825" s="586"/>
      <c r="F1825" s="40"/>
      <c r="G1825" s="159"/>
      <c r="H1825" s="138"/>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row>
    <row r="1826" spans="1:33" s="137" customFormat="1" ht="51">
      <c r="A1826" s="139"/>
      <c r="B1826" s="189" t="s">
        <v>461</v>
      </c>
      <c r="C1826" s="13"/>
      <c r="D1826" s="13"/>
      <c r="E1826" s="586"/>
      <c r="F1826" s="40"/>
      <c r="G1826" s="159"/>
      <c r="H1826" s="138"/>
      <c r="I1826" s="138"/>
      <c r="J1826" s="138"/>
      <c r="K1826" s="138"/>
      <c r="L1826" s="138"/>
      <c r="M1826" s="138"/>
      <c r="N1826" s="138"/>
      <c r="O1826" s="138"/>
      <c r="P1826" s="138"/>
      <c r="Q1826" s="138"/>
      <c r="R1826" s="138"/>
      <c r="S1826" s="138"/>
      <c r="T1826" s="138"/>
      <c r="U1826" s="138"/>
      <c r="V1826" s="138"/>
      <c r="W1826" s="138"/>
      <c r="X1826" s="138"/>
      <c r="Y1826" s="138"/>
      <c r="Z1826" s="138"/>
      <c r="AA1826" s="138"/>
      <c r="AB1826" s="138"/>
      <c r="AC1826" s="138"/>
      <c r="AD1826" s="138"/>
      <c r="AE1826" s="138"/>
      <c r="AF1826" s="138"/>
      <c r="AG1826" s="138"/>
    </row>
    <row r="1827" spans="1:33" s="137" customFormat="1" ht="140.25">
      <c r="A1827" s="139"/>
      <c r="B1827" s="191" t="s">
        <v>7</v>
      </c>
      <c r="C1827" s="15"/>
      <c r="D1827" s="13"/>
      <c r="E1827" s="586"/>
      <c r="F1827" s="40"/>
      <c r="G1827" s="159"/>
      <c r="H1827" s="138"/>
      <c r="I1827" s="138"/>
      <c r="J1827" s="138"/>
      <c r="K1827" s="138"/>
      <c r="L1827" s="138"/>
      <c r="M1827" s="138"/>
      <c r="N1827" s="138"/>
      <c r="O1827" s="138"/>
      <c r="P1827" s="138"/>
      <c r="Q1827" s="138"/>
      <c r="R1827" s="138"/>
      <c r="S1827" s="138"/>
      <c r="T1827" s="138"/>
      <c r="U1827" s="138"/>
      <c r="V1827" s="138"/>
      <c r="W1827" s="138"/>
      <c r="X1827" s="138"/>
      <c r="Y1827" s="138"/>
      <c r="Z1827" s="138"/>
      <c r="AA1827" s="138"/>
      <c r="AB1827" s="138"/>
      <c r="AC1827" s="138"/>
      <c r="AD1827" s="138"/>
      <c r="AE1827" s="138"/>
      <c r="AF1827" s="138"/>
      <c r="AG1827" s="138"/>
    </row>
    <row r="1828" spans="1:33" s="137" customFormat="1" ht="89.25">
      <c r="A1828" s="139"/>
      <c r="B1828" s="189" t="s">
        <v>462</v>
      </c>
      <c r="C1828" s="13"/>
      <c r="D1828" s="13"/>
      <c r="E1828" s="586"/>
      <c r="F1828" s="40"/>
      <c r="G1828" s="159"/>
      <c r="H1828" s="138"/>
      <c r="I1828" s="138"/>
      <c r="J1828" s="138"/>
      <c r="K1828" s="138"/>
      <c r="L1828" s="138"/>
      <c r="M1828" s="138"/>
      <c r="N1828" s="138"/>
      <c r="O1828" s="138"/>
      <c r="P1828" s="138"/>
      <c r="Q1828" s="138"/>
      <c r="R1828" s="138"/>
      <c r="S1828" s="138"/>
      <c r="T1828" s="138"/>
      <c r="U1828" s="138"/>
      <c r="V1828" s="138"/>
      <c r="W1828" s="138"/>
      <c r="X1828" s="138"/>
      <c r="Y1828" s="138"/>
      <c r="Z1828" s="138"/>
      <c r="AA1828" s="138"/>
      <c r="AB1828" s="138"/>
      <c r="AC1828" s="138"/>
      <c r="AD1828" s="138"/>
      <c r="AE1828" s="138"/>
      <c r="AF1828" s="138"/>
      <c r="AG1828" s="138"/>
    </row>
    <row r="1829" spans="1:33" s="137" customFormat="1" ht="63.75">
      <c r="A1829" s="139"/>
      <c r="B1829" s="189" t="s">
        <v>463</v>
      </c>
      <c r="C1829" s="13"/>
      <c r="D1829" s="13"/>
      <c r="E1829" s="586"/>
      <c r="F1829" s="40"/>
      <c r="G1829" s="159"/>
      <c r="H1829" s="138"/>
      <c r="I1829" s="138"/>
      <c r="J1829" s="138"/>
      <c r="K1829" s="138"/>
      <c r="L1829" s="138"/>
      <c r="M1829" s="138"/>
      <c r="N1829" s="138"/>
      <c r="O1829" s="138"/>
      <c r="P1829" s="138"/>
      <c r="Q1829" s="138"/>
      <c r="R1829" s="138"/>
      <c r="S1829" s="138"/>
      <c r="T1829" s="138"/>
      <c r="U1829" s="138"/>
      <c r="V1829" s="138"/>
      <c r="W1829" s="138"/>
      <c r="X1829" s="138"/>
      <c r="Y1829" s="138"/>
      <c r="Z1829" s="138"/>
      <c r="AA1829" s="138"/>
      <c r="AB1829" s="138"/>
      <c r="AC1829" s="138"/>
      <c r="AD1829" s="138"/>
      <c r="AE1829" s="138"/>
      <c r="AF1829" s="138"/>
      <c r="AG1829" s="138"/>
    </row>
    <row r="1830" spans="1:33" s="137" customFormat="1" ht="165.75">
      <c r="A1830" s="139"/>
      <c r="B1830" s="189" t="s">
        <v>464</v>
      </c>
      <c r="C1830" s="13"/>
      <c r="D1830" s="13"/>
      <c r="E1830" s="586"/>
      <c r="F1830" s="40"/>
      <c r="G1830" s="159"/>
      <c r="H1830" s="138"/>
      <c r="I1830" s="138"/>
      <c r="J1830" s="138"/>
      <c r="K1830" s="138"/>
      <c r="L1830" s="138"/>
      <c r="M1830" s="138"/>
      <c r="N1830" s="138"/>
      <c r="O1830" s="138"/>
      <c r="P1830" s="138"/>
      <c r="Q1830" s="138"/>
      <c r="R1830" s="138"/>
      <c r="S1830" s="138"/>
      <c r="T1830" s="138"/>
      <c r="U1830" s="138"/>
      <c r="V1830" s="138"/>
      <c r="W1830" s="138"/>
      <c r="X1830" s="138"/>
      <c r="Y1830" s="138"/>
      <c r="Z1830" s="138"/>
      <c r="AA1830" s="138"/>
      <c r="AB1830" s="138"/>
      <c r="AC1830" s="138"/>
      <c r="AD1830" s="138"/>
      <c r="AE1830" s="138"/>
      <c r="AF1830" s="138"/>
      <c r="AG1830" s="138"/>
    </row>
    <row r="1831" spans="1:33" s="137" customFormat="1" ht="51">
      <c r="A1831" s="139"/>
      <c r="B1831" s="189" t="s">
        <v>465</v>
      </c>
      <c r="C1831" s="13"/>
      <c r="D1831" s="13"/>
      <c r="E1831" s="586"/>
      <c r="F1831" s="40"/>
      <c r="G1831" s="159"/>
      <c r="H1831" s="138"/>
      <c r="I1831" s="138"/>
      <c r="J1831" s="138"/>
      <c r="K1831" s="138"/>
      <c r="L1831" s="138"/>
      <c r="M1831" s="138"/>
      <c r="N1831" s="138"/>
      <c r="O1831" s="138"/>
      <c r="P1831" s="138"/>
      <c r="Q1831" s="138"/>
      <c r="R1831" s="138"/>
      <c r="S1831" s="138"/>
      <c r="T1831" s="138"/>
      <c r="U1831" s="138"/>
      <c r="V1831" s="138"/>
      <c r="W1831" s="138"/>
      <c r="X1831" s="138"/>
      <c r="Y1831" s="138"/>
      <c r="Z1831" s="138"/>
      <c r="AA1831" s="138"/>
      <c r="AB1831" s="138"/>
      <c r="AC1831" s="138"/>
      <c r="AD1831" s="138"/>
      <c r="AE1831" s="138"/>
      <c r="AF1831" s="138"/>
      <c r="AG1831" s="138"/>
    </row>
    <row r="1832" spans="1:33" s="137" customFormat="1" ht="51">
      <c r="A1832" s="139"/>
      <c r="B1832" s="189" t="s">
        <v>466</v>
      </c>
      <c r="C1832" s="13"/>
      <c r="D1832" s="13"/>
      <c r="E1832" s="586"/>
      <c r="F1832" s="40"/>
      <c r="G1832" s="159"/>
      <c r="H1832" s="138"/>
      <c r="I1832" s="138"/>
      <c r="J1832" s="138"/>
      <c r="K1832" s="138"/>
      <c r="L1832" s="138"/>
      <c r="M1832" s="138"/>
      <c r="N1832" s="138"/>
      <c r="O1832" s="138"/>
      <c r="P1832" s="138"/>
      <c r="Q1832" s="138"/>
      <c r="R1832" s="138"/>
      <c r="S1832" s="138"/>
      <c r="T1832" s="138"/>
      <c r="U1832" s="138"/>
      <c r="V1832" s="138"/>
      <c r="W1832" s="138"/>
      <c r="X1832" s="138"/>
      <c r="Y1832" s="138"/>
      <c r="Z1832" s="138"/>
      <c r="AA1832" s="138"/>
      <c r="AB1832" s="138"/>
      <c r="AC1832" s="138"/>
      <c r="AD1832" s="138"/>
      <c r="AE1832" s="138"/>
      <c r="AF1832" s="138"/>
      <c r="AG1832" s="138"/>
    </row>
    <row r="1833" spans="1:33" s="137" customFormat="1" ht="25.5">
      <c r="A1833" s="139"/>
      <c r="B1833" s="189" t="s">
        <v>1041</v>
      </c>
      <c r="C1833" s="13"/>
      <c r="D1833" s="13"/>
      <c r="E1833" s="586"/>
      <c r="F1833" s="40"/>
      <c r="G1833" s="159"/>
      <c r="H1833" s="138"/>
      <c r="I1833" s="138"/>
      <c r="J1833" s="138"/>
      <c r="K1833" s="138"/>
      <c r="L1833" s="138"/>
      <c r="M1833" s="138"/>
      <c r="N1833" s="138"/>
      <c r="O1833" s="138"/>
      <c r="P1833" s="138"/>
      <c r="Q1833" s="138"/>
      <c r="R1833" s="138"/>
      <c r="S1833" s="138"/>
      <c r="T1833" s="138"/>
      <c r="U1833" s="138"/>
      <c r="V1833" s="138"/>
      <c r="W1833" s="138"/>
      <c r="X1833" s="138"/>
      <c r="Y1833" s="138"/>
      <c r="Z1833" s="138"/>
      <c r="AA1833" s="138"/>
      <c r="AB1833" s="138"/>
      <c r="AC1833" s="138"/>
      <c r="AD1833" s="138"/>
      <c r="AE1833" s="138"/>
      <c r="AF1833" s="138"/>
      <c r="AG1833" s="138"/>
    </row>
    <row r="1834" spans="1:33" s="137" customFormat="1" ht="25.5">
      <c r="A1834" s="139"/>
      <c r="B1834" s="189" t="s">
        <v>467</v>
      </c>
      <c r="C1834" s="13"/>
      <c r="D1834" s="13"/>
      <c r="E1834" s="586"/>
      <c r="F1834" s="40"/>
      <c r="G1834" s="159"/>
      <c r="H1834" s="138"/>
      <c r="I1834" s="138"/>
      <c r="J1834" s="138"/>
      <c r="K1834" s="138"/>
      <c r="L1834" s="138"/>
      <c r="M1834" s="138"/>
      <c r="N1834" s="138"/>
      <c r="O1834" s="138"/>
      <c r="P1834" s="138"/>
      <c r="Q1834" s="138"/>
      <c r="R1834" s="138"/>
      <c r="S1834" s="138"/>
      <c r="T1834" s="138"/>
      <c r="U1834" s="138"/>
      <c r="V1834" s="138"/>
      <c r="W1834" s="138"/>
      <c r="X1834" s="138"/>
      <c r="Y1834" s="138"/>
      <c r="Z1834" s="138"/>
      <c r="AA1834" s="138"/>
      <c r="AB1834" s="138"/>
      <c r="AC1834" s="138"/>
      <c r="AD1834" s="138"/>
      <c r="AE1834" s="138"/>
      <c r="AF1834" s="138"/>
      <c r="AG1834" s="138"/>
    </row>
    <row r="1835" spans="1:33" s="137" customFormat="1" ht="15">
      <c r="A1835" s="139"/>
      <c r="B1835" s="189" t="s">
        <v>468</v>
      </c>
      <c r="C1835" s="13"/>
      <c r="D1835" s="13"/>
      <c r="E1835" s="586"/>
      <c r="F1835" s="40"/>
      <c r="G1835" s="159"/>
      <c r="H1835" s="138"/>
      <c r="I1835" s="138"/>
      <c r="J1835" s="138"/>
      <c r="K1835" s="138"/>
      <c r="L1835" s="138"/>
      <c r="M1835" s="138"/>
      <c r="N1835" s="138"/>
      <c r="O1835" s="138"/>
      <c r="P1835" s="138"/>
      <c r="Q1835" s="138"/>
      <c r="R1835" s="138"/>
      <c r="S1835" s="138"/>
      <c r="T1835" s="138"/>
      <c r="U1835" s="138"/>
      <c r="V1835" s="138"/>
      <c r="W1835" s="138"/>
      <c r="X1835" s="138"/>
      <c r="Y1835" s="138"/>
      <c r="Z1835" s="138"/>
      <c r="AA1835" s="138"/>
      <c r="AB1835" s="138"/>
      <c r="AC1835" s="138"/>
      <c r="AD1835" s="138"/>
      <c r="AE1835" s="138"/>
      <c r="AF1835" s="138"/>
      <c r="AG1835" s="138"/>
    </row>
    <row r="1836" spans="1:33" s="137" customFormat="1" ht="15">
      <c r="A1836" s="139"/>
      <c r="B1836" s="188" t="s">
        <v>1042</v>
      </c>
      <c r="C1836" s="13"/>
      <c r="D1836" s="13"/>
      <c r="E1836" s="586"/>
      <c r="F1836" s="40"/>
      <c r="G1836" s="159"/>
      <c r="H1836" s="138"/>
      <c r="I1836" s="138"/>
      <c r="J1836" s="138"/>
      <c r="K1836" s="138"/>
      <c r="L1836" s="138"/>
      <c r="M1836" s="138"/>
      <c r="N1836" s="138"/>
      <c r="O1836" s="138"/>
      <c r="P1836" s="138"/>
      <c r="Q1836" s="138"/>
      <c r="R1836" s="138"/>
      <c r="S1836" s="138"/>
      <c r="T1836" s="138"/>
      <c r="U1836" s="138"/>
      <c r="V1836" s="138"/>
      <c r="W1836" s="138"/>
      <c r="X1836" s="138"/>
      <c r="Y1836" s="138"/>
      <c r="Z1836" s="138"/>
      <c r="AA1836" s="138"/>
      <c r="AB1836" s="138"/>
      <c r="AC1836" s="138"/>
      <c r="AD1836" s="138"/>
      <c r="AE1836" s="138"/>
      <c r="AF1836" s="138"/>
      <c r="AG1836" s="138"/>
    </row>
    <row r="1837" spans="1:33" s="161" customFormat="1" ht="25.5">
      <c r="A1837" s="139"/>
      <c r="B1837" s="196" t="s">
        <v>1043</v>
      </c>
      <c r="C1837" s="8"/>
      <c r="D1837" s="8"/>
      <c r="E1837" s="586"/>
      <c r="F1837" s="40"/>
      <c r="G1837" s="159"/>
      <c r="H1837" s="160"/>
      <c r="I1837" s="160"/>
      <c r="J1837" s="160"/>
      <c r="K1837" s="160"/>
      <c r="L1837" s="160"/>
      <c r="M1837" s="160"/>
      <c r="N1837" s="160"/>
      <c r="O1837" s="160"/>
      <c r="P1837" s="160"/>
      <c r="Q1837" s="160"/>
      <c r="R1837" s="160"/>
      <c r="S1837" s="160"/>
      <c r="T1837" s="160"/>
      <c r="U1837" s="160"/>
      <c r="V1837" s="160"/>
      <c r="W1837" s="160"/>
      <c r="X1837" s="160"/>
      <c r="Y1837" s="160"/>
      <c r="Z1837" s="160"/>
      <c r="AA1837" s="160"/>
      <c r="AB1837" s="160"/>
      <c r="AC1837" s="160"/>
      <c r="AD1837" s="160"/>
      <c r="AE1837" s="160"/>
      <c r="AF1837" s="160"/>
      <c r="AG1837" s="160"/>
    </row>
    <row r="1838" spans="1:33" s="137" customFormat="1" ht="38.25">
      <c r="A1838" s="139"/>
      <c r="B1838" s="189" t="s">
        <v>469</v>
      </c>
      <c r="C1838" s="13"/>
      <c r="D1838" s="13"/>
      <c r="E1838" s="586"/>
      <c r="F1838" s="40"/>
      <c r="G1838" s="159"/>
      <c r="H1838" s="138"/>
      <c r="I1838" s="138"/>
      <c r="J1838" s="138"/>
      <c r="K1838" s="138"/>
      <c r="L1838" s="138"/>
      <c r="M1838" s="138"/>
      <c r="N1838" s="138"/>
      <c r="O1838" s="138"/>
      <c r="P1838" s="138"/>
      <c r="Q1838" s="138"/>
      <c r="R1838" s="138"/>
      <c r="S1838" s="138"/>
      <c r="T1838" s="138"/>
      <c r="U1838" s="138"/>
      <c r="V1838" s="138"/>
      <c r="W1838" s="138"/>
      <c r="X1838" s="138"/>
      <c r="Y1838" s="138"/>
      <c r="Z1838" s="138"/>
      <c r="AA1838" s="138"/>
      <c r="AB1838" s="138"/>
      <c r="AC1838" s="138"/>
      <c r="AD1838" s="138"/>
      <c r="AE1838" s="138"/>
      <c r="AF1838" s="138"/>
      <c r="AG1838" s="138"/>
    </row>
    <row r="1839" spans="1:33" s="137" customFormat="1" ht="25.5">
      <c r="A1839" s="139"/>
      <c r="B1839" s="189" t="s">
        <v>452</v>
      </c>
      <c r="C1839" s="13"/>
      <c r="D1839" s="13"/>
      <c r="E1839" s="586"/>
      <c r="F1839" s="40"/>
      <c r="G1839" s="159"/>
      <c r="H1839" s="138"/>
      <c r="I1839" s="138"/>
      <c r="J1839" s="138"/>
      <c r="K1839" s="138"/>
      <c r="L1839" s="138"/>
      <c r="M1839" s="138"/>
      <c r="N1839" s="138"/>
      <c r="O1839" s="138"/>
      <c r="P1839" s="138"/>
      <c r="Q1839" s="138"/>
      <c r="R1839" s="138"/>
      <c r="S1839" s="138"/>
      <c r="T1839" s="138"/>
      <c r="U1839" s="138"/>
      <c r="V1839" s="138"/>
      <c r="W1839" s="138"/>
      <c r="X1839" s="138"/>
      <c r="Y1839" s="138"/>
      <c r="Z1839" s="138"/>
      <c r="AA1839" s="138"/>
      <c r="AB1839" s="138"/>
      <c r="AC1839" s="138"/>
      <c r="AD1839" s="138"/>
      <c r="AE1839" s="138"/>
      <c r="AF1839" s="138"/>
      <c r="AG1839" s="138"/>
    </row>
    <row r="1840" spans="1:33" s="137" customFormat="1" ht="127.5">
      <c r="A1840" s="139"/>
      <c r="B1840" s="189" t="s">
        <v>470</v>
      </c>
      <c r="C1840" s="13"/>
      <c r="D1840" s="13"/>
      <c r="E1840" s="586"/>
      <c r="F1840" s="40"/>
      <c r="G1840" s="159"/>
      <c r="H1840" s="138"/>
      <c r="I1840" s="138"/>
      <c r="J1840" s="138"/>
      <c r="K1840" s="138"/>
      <c r="L1840" s="138"/>
      <c r="M1840" s="138"/>
      <c r="N1840" s="138"/>
      <c r="O1840" s="138"/>
      <c r="P1840" s="138"/>
      <c r="Q1840" s="138"/>
      <c r="R1840" s="138"/>
      <c r="S1840" s="138"/>
      <c r="T1840" s="138"/>
      <c r="U1840" s="138"/>
      <c r="V1840" s="138"/>
      <c r="W1840" s="138"/>
      <c r="X1840" s="138"/>
      <c r="Y1840" s="138"/>
      <c r="Z1840" s="138"/>
      <c r="AA1840" s="138"/>
      <c r="AB1840" s="138"/>
      <c r="AC1840" s="138"/>
      <c r="AD1840" s="138"/>
      <c r="AE1840" s="138"/>
      <c r="AF1840" s="138"/>
      <c r="AG1840" s="138"/>
    </row>
    <row r="1841" spans="1:33" s="137" customFormat="1" ht="153">
      <c r="A1841" s="139"/>
      <c r="B1841" s="189" t="s">
        <v>471</v>
      </c>
      <c r="C1841" s="13"/>
      <c r="D1841" s="13"/>
      <c r="E1841" s="586"/>
      <c r="F1841" s="40"/>
      <c r="G1841" s="159"/>
      <c r="H1841" s="138"/>
      <c r="I1841" s="138"/>
      <c r="J1841" s="138"/>
      <c r="K1841" s="138"/>
      <c r="L1841" s="138"/>
      <c r="M1841" s="138"/>
      <c r="N1841" s="138"/>
      <c r="O1841" s="138"/>
      <c r="P1841" s="138"/>
      <c r="Q1841" s="138"/>
      <c r="R1841" s="138"/>
      <c r="S1841" s="138"/>
      <c r="T1841" s="138"/>
      <c r="U1841" s="138"/>
      <c r="V1841" s="138"/>
      <c r="W1841" s="138"/>
      <c r="X1841" s="138"/>
      <c r="Y1841" s="138"/>
      <c r="Z1841" s="138"/>
      <c r="AA1841" s="138"/>
      <c r="AB1841" s="138"/>
      <c r="AC1841" s="138"/>
      <c r="AD1841" s="138"/>
      <c r="AE1841" s="138"/>
      <c r="AF1841" s="138"/>
      <c r="AG1841" s="138"/>
    </row>
    <row r="1842" spans="1:33" s="137" customFormat="1" ht="51">
      <c r="A1842" s="139"/>
      <c r="B1842" s="189" t="s">
        <v>1045</v>
      </c>
      <c r="C1842" s="13"/>
      <c r="D1842" s="13"/>
      <c r="E1842" s="586"/>
      <c r="F1842" s="40"/>
      <c r="G1842" s="159"/>
      <c r="H1842" s="138"/>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138"/>
    </row>
    <row r="1843" spans="1:33" s="137" customFormat="1" ht="25.5">
      <c r="A1843" s="139"/>
      <c r="B1843" s="189" t="s">
        <v>472</v>
      </c>
      <c r="C1843" s="13"/>
      <c r="D1843" s="13"/>
      <c r="E1843" s="586"/>
      <c r="F1843" s="40"/>
      <c r="G1843" s="159"/>
      <c r="H1843" s="138"/>
      <c r="I1843" s="138"/>
      <c r="J1843" s="138"/>
      <c r="K1843" s="138"/>
      <c r="L1843" s="138"/>
      <c r="M1843" s="138"/>
      <c r="N1843" s="138"/>
      <c r="O1843" s="138"/>
      <c r="P1843" s="138"/>
      <c r="Q1843" s="138"/>
      <c r="R1843" s="138"/>
      <c r="S1843" s="138"/>
      <c r="T1843" s="138"/>
      <c r="U1843" s="138"/>
      <c r="V1843" s="138"/>
      <c r="W1843" s="138"/>
      <c r="X1843" s="138"/>
      <c r="Y1843" s="138"/>
      <c r="Z1843" s="138"/>
      <c r="AA1843" s="138"/>
      <c r="AB1843" s="138"/>
      <c r="AC1843" s="138"/>
      <c r="AD1843" s="138"/>
      <c r="AE1843" s="138"/>
      <c r="AF1843" s="138"/>
      <c r="AG1843" s="138"/>
    </row>
    <row r="1844" spans="1:33" s="137" customFormat="1" ht="15">
      <c r="A1844" s="139"/>
      <c r="B1844" s="189" t="s">
        <v>473</v>
      </c>
      <c r="C1844" s="13"/>
      <c r="D1844" s="13"/>
      <c r="E1844" s="586"/>
      <c r="F1844" s="40"/>
      <c r="G1844" s="159"/>
      <c r="H1844" s="138"/>
      <c r="I1844" s="138"/>
      <c r="J1844" s="138"/>
      <c r="K1844" s="138"/>
      <c r="L1844" s="138"/>
      <c r="M1844" s="138"/>
      <c r="N1844" s="138"/>
      <c r="O1844" s="138"/>
      <c r="P1844" s="138"/>
      <c r="Q1844" s="138"/>
      <c r="R1844" s="138"/>
      <c r="S1844" s="138"/>
      <c r="T1844" s="138"/>
      <c r="U1844" s="138"/>
      <c r="V1844" s="138"/>
      <c r="W1844" s="138"/>
      <c r="X1844" s="138"/>
      <c r="Y1844" s="138"/>
      <c r="Z1844" s="138"/>
      <c r="AA1844" s="138"/>
      <c r="AB1844" s="138"/>
      <c r="AC1844" s="138"/>
      <c r="AD1844" s="138"/>
      <c r="AE1844" s="138"/>
      <c r="AF1844" s="138"/>
      <c r="AG1844" s="138"/>
    </row>
    <row r="1845" spans="1:33" s="137" customFormat="1" ht="25.5">
      <c r="A1845" s="139"/>
      <c r="B1845" s="190" t="s">
        <v>1046</v>
      </c>
      <c r="C1845" s="13"/>
      <c r="D1845" s="13"/>
      <c r="E1845" s="586"/>
      <c r="F1845" s="40"/>
      <c r="G1845" s="159"/>
      <c r="H1845" s="138"/>
      <c r="I1845" s="138"/>
      <c r="J1845" s="138"/>
      <c r="K1845" s="138"/>
      <c r="L1845" s="138"/>
      <c r="M1845" s="138"/>
      <c r="N1845" s="138"/>
      <c r="O1845" s="138"/>
      <c r="P1845" s="138"/>
      <c r="Q1845" s="138"/>
      <c r="R1845" s="138"/>
      <c r="S1845" s="138"/>
      <c r="T1845" s="138"/>
      <c r="U1845" s="138"/>
      <c r="V1845" s="138"/>
      <c r="W1845" s="138"/>
      <c r="X1845" s="138"/>
      <c r="Y1845" s="138"/>
      <c r="Z1845" s="138"/>
      <c r="AA1845" s="138"/>
      <c r="AB1845" s="138"/>
      <c r="AC1845" s="138"/>
      <c r="AD1845" s="138"/>
      <c r="AE1845" s="138"/>
      <c r="AF1845" s="138"/>
      <c r="AG1845" s="138"/>
    </row>
    <row r="1846" spans="1:33" s="137" customFormat="1" ht="15">
      <c r="A1846" s="139"/>
      <c r="B1846" s="189" t="s">
        <v>1051</v>
      </c>
      <c r="C1846" s="13"/>
      <c r="D1846" s="13"/>
      <c r="E1846" s="586"/>
      <c r="F1846" s="40"/>
      <c r="G1846" s="159"/>
      <c r="H1846" s="138"/>
      <c r="I1846" s="138"/>
      <c r="J1846" s="138"/>
      <c r="K1846" s="138"/>
      <c r="L1846" s="138"/>
      <c r="M1846" s="138"/>
      <c r="N1846" s="138"/>
      <c r="O1846" s="138"/>
      <c r="P1846" s="138"/>
      <c r="Q1846" s="138"/>
      <c r="R1846" s="138"/>
      <c r="S1846" s="138"/>
      <c r="T1846" s="138"/>
      <c r="U1846" s="138"/>
      <c r="V1846" s="138"/>
      <c r="W1846" s="138"/>
      <c r="X1846" s="138"/>
      <c r="Y1846" s="138"/>
      <c r="Z1846" s="138"/>
      <c r="AA1846" s="138"/>
      <c r="AB1846" s="138"/>
      <c r="AC1846" s="138"/>
      <c r="AD1846" s="138"/>
      <c r="AE1846" s="138"/>
      <c r="AF1846" s="138"/>
      <c r="AG1846" s="138"/>
    </row>
    <row r="1847" spans="1:33" s="137" customFormat="1" ht="15">
      <c r="A1847" s="139"/>
      <c r="B1847" s="189" t="s">
        <v>1048</v>
      </c>
      <c r="C1847" s="13"/>
      <c r="D1847" s="13"/>
      <c r="E1847" s="586"/>
      <c r="F1847" s="40"/>
      <c r="G1847" s="159"/>
      <c r="H1847" s="138"/>
      <c r="I1847" s="138"/>
      <c r="J1847" s="138"/>
      <c r="K1847" s="138"/>
      <c r="L1847" s="138"/>
      <c r="M1847" s="138"/>
      <c r="N1847" s="138"/>
      <c r="O1847" s="138"/>
      <c r="P1847" s="138"/>
      <c r="Q1847" s="138"/>
      <c r="R1847" s="138"/>
      <c r="S1847" s="138"/>
      <c r="T1847" s="138"/>
      <c r="U1847" s="138"/>
      <c r="V1847" s="138"/>
      <c r="W1847" s="138"/>
      <c r="X1847" s="138"/>
      <c r="Y1847" s="138"/>
      <c r="Z1847" s="138"/>
      <c r="AA1847" s="138"/>
      <c r="AB1847" s="138"/>
      <c r="AC1847" s="138"/>
      <c r="AD1847" s="138"/>
      <c r="AE1847" s="138"/>
      <c r="AF1847" s="138"/>
      <c r="AG1847" s="138"/>
    </row>
    <row r="1848" spans="1:33" s="137" customFormat="1" ht="63.75">
      <c r="A1848" s="139"/>
      <c r="B1848" s="191" t="s">
        <v>1052</v>
      </c>
      <c r="C1848" s="13"/>
      <c r="D1848" s="13"/>
      <c r="E1848" s="586"/>
      <c r="F1848" s="40"/>
      <c r="G1848" s="159"/>
      <c r="H1848" s="138"/>
      <c r="I1848" s="138"/>
      <c r="J1848" s="138"/>
      <c r="K1848" s="138"/>
      <c r="L1848" s="138"/>
      <c r="M1848" s="138"/>
      <c r="N1848" s="138"/>
      <c r="O1848" s="138"/>
      <c r="P1848" s="138"/>
      <c r="Q1848" s="138"/>
      <c r="R1848" s="138"/>
      <c r="S1848" s="138"/>
      <c r="T1848" s="138"/>
      <c r="U1848" s="138"/>
      <c r="V1848" s="138"/>
      <c r="W1848" s="138"/>
      <c r="X1848" s="138"/>
      <c r="Y1848" s="138"/>
      <c r="Z1848" s="138"/>
      <c r="AA1848" s="138"/>
      <c r="AB1848" s="138"/>
      <c r="AC1848" s="138"/>
      <c r="AD1848" s="138"/>
      <c r="AE1848" s="138"/>
      <c r="AF1848" s="138"/>
      <c r="AG1848" s="138"/>
    </row>
    <row r="1849" spans="1:33" s="137" customFormat="1" ht="15">
      <c r="A1849" s="139"/>
      <c r="B1849" s="182" t="s">
        <v>1049</v>
      </c>
      <c r="C1849" s="13"/>
      <c r="D1849" s="13"/>
      <c r="E1849" s="586"/>
      <c r="F1849" s="40"/>
      <c r="G1849" s="159"/>
      <c r="H1849" s="138"/>
      <c r="I1849" s="138"/>
      <c r="J1849" s="138"/>
      <c r="K1849" s="138"/>
      <c r="L1849" s="138"/>
      <c r="M1849" s="138"/>
      <c r="N1849" s="138"/>
      <c r="O1849" s="138"/>
      <c r="P1849" s="138"/>
      <c r="Q1849" s="138"/>
      <c r="R1849" s="138"/>
      <c r="S1849" s="138"/>
      <c r="T1849" s="138"/>
      <c r="U1849" s="138"/>
      <c r="V1849" s="138"/>
      <c r="W1849" s="138"/>
      <c r="X1849" s="138"/>
      <c r="Y1849" s="138"/>
      <c r="Z1849" s="138"/>
      <c r="AA1849" s="138"/>
      <c r="AB1849" s="138"/>
      <c r="AC1849" s="138"/>
      <c r="AD1849" s="138"/>
      <c r="AE1849" s="138"/>
      <c r="AF1849" s="138"/>
      <c r="AG1849" s="138"/>
    </row>
    <row r="1850" spans="1:33" s="137" customFormat="1" ht="15">
      <c r="A1850" s="139"/>
      <c r="B1850" s="192"/>
      <c r="C1850" s="13" t="s">
        <v>1588</v>
      </c>
      <c r="D1850" s="13">
        <v>1</v>
      </c>
      <c r="E1850" s="586"/>
      <c r="F1850" s="40">
        <f>D1850*E1850</f>
        <v>0</v>
      </c>
      <c r="G1850" s="159"/>
      <c r="H1850" s="138"/>
      <c r="I1850" s="138"/>
      <c r="J1850" s="138"/>
      <c r="K1850" s="138"/>
      <c r="L1850" s="138"/>
      <c r="M1850" s="138"/>
      <c r="N1850" s="138"/>
      <c r="O1850" s="138"/>
      <c r="P1850" s="138"/>
      <c r="Q1850" s="138"/>
      <c r="R1850" s="138"/>
      <c r="S1850" s="138"/>
      <c r="T1850" s="138"/>
      <c r="U1850" s="138"/>
      <c r="V1850" s="138"/>
      <c r="W1850" s="138"/>
      <c r="X1850" s="138"/>
      <c r="Y1850" s="138"/>
      <c r="Z1850" s="138"/>
      <c r="AA1850" s="138"/>
      <c r="AB1850" s="138"/>
      <c r="AC1850" s="138"/>
      <c r="AD1850" s="138"/>
      <c r="AE1850" s="138"/>
      <c r="AF1850" s="138"/>
      <c r="AG1850" s="138"/>
    </row>
    <row r="1851" spans="1:33" s="137" customFormat="1" ht="15">
      <c r="A1851" s="139"/>
      <c r="B1851" s="197"/>
      <c r="C1851" s="13"/>
      <c r="D1851" s="13"/>
      <c r="E1851" s="586"/>
      <c r="F1851" s="40"/>
      <c r="G1851" s="159"/>
      <c r="H1851" s="138"/>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138"/>
    </row>
    <row r="1852" spans="1:33" s="137" customFormat="1" ht="76.5">
      <c r="A1852" s="139" t="s">
        <v>1606</v>
      </c>
      <c r="B1852" s="405" t="s">
        <v>474</v>
      </c>
      <c r="C1852" s="13" t="s">
        <v>1588</v>
      </c>
      <c r="D1852" s="13">
        <v>1</v>
      </c>
      <c r="E1852" s="586"/>
      <c r="F1852" s="40">
        <f>D1852*E1852</f>
        <v>0</v>
      </c>
      <c r="G1852" s="159"/>
      <c r="H1852" s="138"/>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138"/>
    </row>
    <row r="1853" spans="1:33" s="137" customFormat="1" ht="89.25">
      <c r="A1853" s="139" t="s">
        <v>1608</v>
      </c>
      <c r="B1853" s="189" t="s">
        <v>475</v>
      </c>
      <c r="C1853" s="13" t="s">
        <v>1588</v>
      </c>
      <c r="D1853" s="13">
        <v>1</v>
      </c>
      <c r="E1853" s="586"/>
      <c r="F1853" s="40">
        <f>D1853*E1853</f>
        <v>0</v>
      </c>
      <c r="G1853" s="159"/>
      <c r="H1853" s="138"/>
      <c r="I1853" s="138"/>
      <c r="J1853" s="138"/>
      <c r="K1853" s="138"/>
      <c r="L1853" s="138"/>
      <c r="M1853" s="138"/>
      <c r="N1853" s="138"/>
      <c r="O1853" s="138"/>
      <c r="P1853" s="138"/>
      <c r="Q1853" s="138"/>
      <c r="R1853" s="138"/>
      <c r="S1853" s="138"/>
      <c r="T1853" s="138"/>
      <c r="U1853" s="138"/>
      <c r="V1853" s="138"/>
      <c r="W1853" s="138"/>
      <c r="X1853" s="138"/>
      <c r="Y1853" s="138"/>
      <c r="Z1853" s="138"/>
      <c r="AA1853" s="138"/>
      <c r="AB1853" s="138"/>
      <c r="AC1853" s="138"/>
      <c r="AD1853" s="138"/>
      <c r="AE1853" s="138"/>
      <c r="AF1853" s="138"/>
      <c r="AG1853" s="138"/>
    </row>
    <row r="1854" spans="1:33" s="137" customFormat="1" ht="15">
      <c r="A1854" s="139"/>
      <c r="B1854" s="189"/>
      <c r="C1854" s="13"/>
      <c r="D1854" s="13"/>
      <c r="E1854" s="586"/>
      <c r="F1854" s="40"/>
      <c r="G1854" s="159"/>
      <c r="H1854" s="138"/>
      <c r="I1854" s="138"/>
      <c r="J1854" s="138"/>
      <c r="K1854" s="138"/>
      <c r="L1854" s="138"/>
      <c r="M1854" s="138"/>
      <c r="N1854" s="138"/>
      <c r="O1854" s="138"/>
      <c r="P1854" s="138"/>
      <c r="Q1854" s="138"/>
      <c r="R1854" s="138"/>
      <c r="S1854" s="138"/>
      <c r="T1854" s="138"/>
      <c r="U1854" s="138"/>
      <c r="V1854" s="138"/>
      <c r="W1854" s="138"/>
      <c r="X1854" s="138"/>
      <c r="Y1854" s="138"/>
      <c r="Z1854" s="138"/>
      <c r="AA1854" s="138"/>
      <c r="AB1854" s="138"/>
      <c r="AC1854" s="138"/>
      <c r="AD1854" s="138"/>
      <c r="AE1854" s="138"/>
      <c r="AF1854" s="138"/>
      <c r="AG1854" s="138"/>
    </row>
    <row r="1855" spans="1:33" s="185" customFormat="1" ht="25.5">
      <c r="A1855" s="139" t="s">
        <v>1609</v>
      </c>
      <c r="B1855" s="198" t="s">
        <v>476</v>
      </c>
      <c r="C1855" s="8"/>
      <c r="D1855" s="8"/>
      <c r="E1855" s="586"/>
      <c r="F1855" s="40"/>
      <c r="G1855" s="159"/>
      <c r="H1855" s="184"/>
      <c r="I1855" s="184"/>
      <c r="J1855" s="184"/>
      <c r="K1855" s="184"/>
      <c r="L1855" s="184"/>
      <c r="M1855" s="184"/>
      <c r="N1855" s="184"/>
      <c r="O1855" s="184"/>
      <c r="P1855" s="184"/>
      <c r="Q1855" s="184"/>
      <c r="R1855" s="184"/>
      <c r="S1855" s="184"/>
      <c r="T1855" s="184"/>
      <c r="U1855" s="184"/>
      <c r="V1855" s="184"/>
      <c r="W1855" s="184"/>
      <c r="X1855" s="184"/>
      <c r="Y1855" s="184"/>
      <c r="Z1855" s="184"/>
      <c r="AA1855" s="184"/>
      <c r="AB1855" s="184"/>
      <c r="AC1855" s="184"/>
      <c r="AD1855" s="184"/>
      <c r="AE1855" s="184"/>
      <c r="AF1855" s="184"/>
      <c r="AG1855" s="184"/>
    </row>
    <row r="1856" spans="1:33" s="137" customFormat="1" ht="216.75">
      <c r="A1856" s="139"/>
      <c r="B1856" s="195" t="s">
        <v>756</v>
      </c>
      <c r="C1856" s="13"/>
      <c r="D1856" s="13"/>
      <c r="E1856" s="586"/>
      <c r="F1856" s="40"/>
      <c r="G1856" s="159"/>
      <c r="H1856" s="138"/>
      <c r="I1856" s="138"/>
      <c r="J1856" s="138"/>
      <c r="K1856" s="138"/>
      <c r="L1856" s="138"/>
      <c r="M1856" s="138"/>
      <c r="N1856" s="138"/>
      <c r="O1856" s="138"/>
      <c r="P1856" s="138"/>
      <c r="Q1856" s="138"/>
      <c r="R1856" s="138"/>
      <c r="S1856" s="138"/>
      <c r="T1856" s="138"/>
      <c r="U1856" s="138"/>
      <c r="V1856" s="138"/>
      <c r="W1856" s="138"/>
      <c r="X1856" s="138"/>
      <c r="Y1856" s="138"/>
      <c r="Z1856" s="138"/>
      <c r="AA1856" s="138"/>
      <c r="AB1856" s="138"/>
      <c r="AC1856" s="138"/>
      <c r="AD1856" s="138"/>
      <c r="AE1856" s="138"/>
      <c r="AF1856" s="138"/>
      <c r="AG1856" s="138"/>
    </row>
    <row r="1857" spans="1:33" s="137" customFormat="1" ht="15">
      <c r="A1857" s="139"/>
      <c r="B1857" s="195"/>
      <c r="C1857" s="13"/>
      <c r="D1857" s="13"/>
      <c r="E1857" s="586"/>
      <c r="F1857" s="40"/>
      <c r="G1857" s="159"/>
      <c r="H1857" s="138"/>
      <c r="I1857" s="138"/>
      <c r="J1857" s="138"/>
      <c r="K1857" s="138"/>
      <c r="L1857" s="138"/>
      <c r="M1857" s="138"/>
      <c r="N1857" s="138"/>
      <c r="O1857" s="138"/>
      <c r="P1857" s="138"/>
      <c r="Q1857" s="138"/>
      <c r="R1857" s="138"/>
      <c r="S1857" s="138"/>
      <c r="T1857" s="138"/>
      <c r="U1857" s="138"/>
      <c r="V1857" s="138"/>
      <c r="W1857" s="138"/>
      <c r="X1857" s="138"/>
      <c r="Y1857" s="138"/>
      <c r="Z1857" s="138"/>
      <c r="AA1857" s="138"/>
      <c r="AB1857" s="138"/>
      <c r="AC1857" s="138"/>
      <c r="AD1857" s="138"/>
      <c r="AE1857" s="138"/>
      <c r="AF1857" s="138"/>
      <c r="AG1857" s="138"/>
    </row>
    <row r="1858" spans="1:33" s="137" customFormat="1" ht="38.25">
      <c r="A1858" s="139"/>
      <c r="B1858" s="186" t="s">
        <v>459</v>
      </c>
      <c r="C1858" s="13"/>
      <c r="D1858" s="13"/>
      <c r="E1858" s="586"/>
      <c r="F1858" s="40"/>
      <c r="G1858" s="159"/>
      <c r="H1858" s="138"/>
      <c r="I1858" s="138"/>
      <c r="J1858" s="138"/>
      <c r="K1858" s="138"/>
      <c r="L1858" s="138"/>
      <c r="M1858" s="138"/>
      <c r="N1858" s="138"/>
      <c r="O1858" s="138"/>
      <c r="P1858" s="138"/>
      <c r="Q1858" s="138"/>
      <c r="R1858" s="138"/>
      <c r="S1858" s="138"/>
      <c r="T1858" s="138"/>
      <c r="U1858" s="138"/>
      <c r="V1858" s="138"/>
      <c r="W1858" s="138"/>
      <c r="X1858" s="138"/>
      <c r="Y1858" s="138"/>
      <c r="Z1858" s="138"/>
      <c r="AA1858" s="138"/>
      <c r="AB1858" s="138"/>
      <c r="AC1858" s="138"/>
      <c r="AD1858" s="138"/>
      <c r="AE1858" s="138"/>
      <c r="AF1858" s="138"/>
      <c r="AG1858" s="138"/>
    </row>
    <row r="1859" spans="1:33" s="137" customFormat="1" ht="38.25">
      <c r="A1859" s="139"/>
      <c r="B1859" s="182" t="s">
        <v>460</v>
      </c>
      <c r="C1859" s="13"/>
      <c r="D1859" s="13"/>
      <c r="E1859" s="586"/>
      <c r="F1859" s="40"/>
      <c r="G1859" s="159"/>
      <c r="H1859" s="138"/>
      <c r="I1859" s="138"/>
      <c r="J1859" s="138"/>
      <c r="K1859" s="138"/>
      <c r="L1859" s="138"/>
      <c r="M1859" s="138"/>
      <c r="N1859" s="138"/>
      <c r="O1859" s="138"/>
      <c r="P1859" s="138"/>
      <c r="Q1859" s="138"/>
      <c r="R1859" s="138"/>
      <c r="S1859" s="138"/>
      <c r="T1859" s="138"/>
      <c r="U1859" s="138"/>
      <c r="V1859" s="138"/>
      <c r="W1859" s="138"/>
      <c r="X1859" s="138"/>
      <c r="Y1859" s="138"/>
      <c r="Z1859" s="138"/>
      <c r="AA1859" s="138"/>
      <c r="AB1859" s="138"/>
      <c r="AC1859" s="138"/>
      <c r="AD1859" s="138"/>
      <c r="AE1859" s="138"/>
      <c r="AF1859" s="138"/>
      <c r="AG1859" s="138"/>
    </row>
    <row r="1860" spans="1:33" s="137" customFormat="1" ht="15">
      <c r="A1860" s="139"/>
      <c r="B1860" s="182"/>
      <c r="C1860" s="13"/>
      <c r="D1860" s="13"/>
      <c r="E1860" s="586"/>
      <c r="F1860" s="40"/>
      <c r="G1860" s="159"/>
      <c r="H1860" s="138"/>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138"/>
    </row>
    <row r="1861" spans="1:33" s="137" customFormat="1" ht="15">
      <c r="A1861" s="139"/>
      <c r="B1861" s="187" t="s">
        <v>1038</v>
      </c>
      <c r="C1861" s="13"/>
      <c r="D1861" s="13"/>
      <c r="E1861" s="586"/>
      <c r="F1861" s="40"/>
      <c r="G1861" s="159"/>
      <c r="H1861" s="138"/>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138"/>
    </row>
    <row r="1862" spans="1:33" s="137" customFormat="1" ht="15">
      <c r="A1862" s="139"/>
      <c r="B1862" s="188" t="s">
        <v>1039</v>
      </c>
      <c r="C1862" s="13"/>
      <c r="D1862" s="13"/>
      <c r="E1862" s="586"/>
      <c r="F1862" s="40"/>
      <c r="G1862" s="159"/>
      <c r="H1862" s="138"/>
      <c r="I1862" s="138"/>
      <c r="J1862" s="138"/>
      <c r="K1862" s="138"/>
      <c r="L1862" s="138"/>
      <c r="M1862" s="138"/>
      <c r="N1862" s="138"/>
      <c r="O1862" s="138"/>
      <c r="P1862" s="138"/>
      <c r="Q1862" s="138"/>
      <c r="R1862" s="138"/>
      <c r="S1862" s="138"/>
      <c r="T1862" s="138"/>
      <c r="U1862" s="138"/>
      <c r="V1862" s="138"/>
      <c r="W1862" s="138"/>
      <c r="X1862" s="138"/>
      <c r="Y1862" s="138"/>
      <c r="Z1862" s="138"/>
      <c r="AA1862" s="138"/>
      <c r="AB1862" s="138"/>
      <c r="AC1862" s="138"/>
      <c r="AD1862" s="138"/>
      <c r="AE1862" s="138"/>
      <c r="AF1862" s="138"/>
      <c r="AG1862" s="138"/>
    </row>
    <row r="1863" spans="1:33" s="137" customFormat="1" ht="38.25">
      <c r="A1863" s="139"/>
      <c r="B1863" s="189" t="s">
        <v>757</v>
      </c>
      <c r="C1863" s="13"/>
      <c r="D1863" s="13"/>
      <c r="E1863" s="586"/>
      <c r="F1863" s="40"/>
      <c r="G1863" s="159"/>
      <c r="H1863" s="138"/>
      <c r="I1863" s="138"/>
      <c r="J1863" s="138"/>
      <c r="K1863" s="138"/>
      <c r="L1863" s="138"/>
      <c r="M1863" s="138"/>
      <c r="N1863" s="138"/>
      <c r="O1863" s="138"/>
      <c r="P1863" s="138"/>
      <c r="Q1863" s="138"/>
      <c r="R1863" s="138"/>
      <c r="S1863" s="138"/>
      <c r="T1863" s="138"/>
      <c r="U1863" s="138"/>
      <c r="V1863" s="138"/>
      <c r="W1863" s="138"/>
      <c r="X1863" s="138"/>
      <c r="Y1863" s="138"/>
      <c r="Z1863" s="138"/>
      <c r="AA1863" s="138"/>
      <c r="AB1863" s="138"/>
      <c r="AC1863" s="138"/>
      <c r="AD1863" s="138"/>
      <c r="AE1863" s="138"/>
      <c r="AF1863" s="138"/>
      <c r="AG1863" s="138"/>
    </row>
    <row r="1864" spans="1:33" s="137" customFormat="1" ht="51">
      <c r="A1864" s="139"/>
      <c r="B1864" s="189" t="s">
        <v>461</v>
      </c>
      <c r="C1864" s="13"/>
      <c r="D1864" s="13"/>
      <c r="E1864" s="586"/>
      <c r="F1864" s="40"/>
      <c r="G1864" s="159"/>
      <c r="H1864" s="138"/>
      <c r="I1864" s="138"/>
      <c r="J1864" s="138"/>
      <c r="K1864" s="138"/>
      <c r="L1864" s="138"/>
      <c r="M1864" s="138"/>
      <c r="N1864" s="138"/>
      <c r="O1864" s="138"/>
      <c r="P1864" s="138"/>
      <c r="Q1864" s="138"/>
      <c r="R1864" s="138"/>
      <c r="S1864" s="138"/>
      <c r="T1864" s="138"/>
      <c r="U1864" s="138"/>
      <c r="V1864" s="138"/>
      <c r="W1864" s="138"/>
      <c r="X1864" s="138"/>
      <c r="Y1864" s="138"/>
      <c r="Z1864" s="138"/>
      <c r="AA1864" s="138"/>
      <c r="AB1864" s="138"/>
      <c r="AC1864" s="138"/>
      <c r="AD1864" s="138"/>
      <c r="AE1864" s="138"/>
      <c r="AF1864" s="138"/>
      <c r="AG1864" s="138"/>
    </row>
    <row r="1865" spans="1:33" s="201" customFormat="1" ht="140.25">
      <c r="A1865" s="139"/>
      <c r="B1865" s="191" t="s">
        <v>7</v>
      </c>
      <c r="C1865" s="15"/>
      <c r="D1865" s="15"/>
      <c r="E1865" s="586"/>
      <c r="F1865" s="199"/>
      <c r="G1865" s="399"/>
      <c r="H1865" s="200"/>
      <c r="I1865" s="200"/>
      <c r="J1865" s="200"/>
      <c r="K1865" s="200"/>
      <c r="L1865" s="200"/>
      <c r="M1865" s="200"/>
      <c r="N1865" s="200"/>
      <c r="O1865" s="200"/>
      <c r="P1865" s="200"/>
      <c r="Q1865" s="200"/>
      <c r="R1865" s="200"/>
      <c r="S1865" s="200"/>
      <c r="T1865" s="200"/>
      <c r="U1865" s="200"/>
      <c r="V1865" s="200"/>
      <c r="W1865" s="200"/>
      <c r="X1865" s="200"/>
      <c r="Y1865" s="200"/>
      <c r="Z1865" s="200"/>
      <c r="AA1865" s="200"/>
      <c r="AB1865" s="200"/>
      <c r="AC1865" s="200"/>
      <c r="AD1865" s="200"/>
      <c r="AE1865" s="200"/>
      <c r="AF1865" s="200"/>
      <c r="AG1865" s="200"/>
    </row>
    <row r="1866" spans="1:33" s="203" customFormat="1" ht="89.25">
      <c r="A1866" s="139"/>
      <c r="B1866" s="196" t="s">
        <v>462</v>
      </c>
      <c r="C1866" s="8"/>
      <c r="D1866" s="8"/>
      <c r="E1866" s="586"/>
      <c r="F1866" s="40"/>
      <c r="G1866" s="175"/>
      <c r="H1866" s="202"/>
      <c r="I1866" s="202"/>
      <c r="J1866" s="202"/>
      <c r="K1866" s="202"/>
      <c r="L1866" s="202"/>
      <c r="M1866" s="202"/>
      <c r="N1866" s="202"/>
      <c r="O1866" s="202"/>
      <c r="P1866" s="202"/>
      <c r="Q1866" s="202"/>
      <c r="R1866" s="202"/>
      <c r="S1866" s="202"/>
      <c r="T1866" s="202"/>
      <c r="U1866" s="202"/>
      <c r="V1866" s="202"/>
      <c r="W1866" s="202"/>
      <c r="X1866" s="202"/>
      <c r="Y1866" s="202"/>
      <c r="Z1866" s="202"/>
      <c r="AA1866" s="202"/>
      <c r="AB1866" s="202"/>
      <c r="AC1866" s="202"/>
      <c r="AD1866" s="202"/>
      <c r="AE1866" s="202"/>
      <c r="AF1866" s="202"/>
      <c r="AG1866" s="202"/>
    </row>
    <row r="1867" spans="1:33" s="137" customFormat="1" ht="63.75">
      <c r="A1867" s="139"/>
      <c r="B1867" s="189" t="s">
        <v>463</v>
      </c>
      <c r="C1867" s="13"/>
      <c r="D1867" s="13"/>
      <c r="E1867" s="586"/>
      <c r="F1867" s="40"/>
      <c r="G1867" s="159"/>
      <c r="H1867" s="138"/>
      <c r="I1867" s="138"/>
      <c r="J1867" s="138"/>
      <c r="K1867" s="138"/>
      <c r="L1867" s="138"/>
      <c r="M1867" s="138"/>
      <c r="N1867" s="138"/>
      <c r="O1867" s="138"/>
      <c r="P1867" s="138"/>
      <c r="Q1867" s="138"/>
      <c r="R1867" s="138"/>
      <c r="S1867" s="138"/>
      <c r="T1867" s="138"/>
      <c r="U1867" s="138"/>
      <c r="V1867" s="138"/>
      <c r="W1867" s="138"/>
      <c r="X1867" s="138"/>
      <c r="Y1867" s="138"/>
      <c r="Z1867" s="138"/>
      <c r="AA1867" s="138"/>
      <c r="AB1867" s="138"/>
      <c r="AC1867" s="138"/>
      <c r="AD1867" s="138"/>
      <c r="AE1867" s="138"/>
      <c r="AF1867" s="138"/>
      <c r="AG1867" s="138"/>
    </row>
    <row r="1868" spans="1:33" s="161" customFormat="1" ht="165.75">
      <c r="A1868" s="139"/>
      <c r="B1868" s="406" t="s">
        <v>464</v>
      </c>
      <c r="C1868" s="8"/>
      <c r="D1868" s="8"/>
      <c r="E1868" s="586"/>
      <c r="F1868" s="40"/>
      <c r="G1868" s="159"/>
      <c r="H1868" s="160"/>
      <c r="I1868" s="160"/>
      <c r="J1868" s="160"/>
      <c r="K1868" s="160"/>
      <c r="L1868" s="160"/>
      <c r="M1868" s="160"/>
      <c r="N1868" s="160"/>
      <c r="O1868" s="160"/>
      <c r="P1868" s="160"/>
      <c r="Q1868" s="160"/>
      <c r="R1868" s="160"/>
      <c r="S1868" s="160"/>
      <c r="T1868" s="160"/>
      <c r="U1868" s="160"/>
      <c r="V1868" s="160"/>
      <c r="W1868" s="160"/>
      <c r="X1868" s="160"/>
      <c r="Y1868" s="160"/>
      <c r="Z1868" s="160"/>
      <c r="AA1868" s="160"/>
      <c r="AB1868" s="160"/>
      <c r="AC1868" s="160"/>
      <c r="AD1868" s="160"/>
      <c r="AE1868" s="160"/>
      <c r="AF1868" s="160"/>
      <c r="AG1868" s="160"/>
    </row>
    <row r="1869" spans="1:33" s="161" customFormat="1" ht="51">
      <c r="A1869" s="139"/>
      <c r="B1869" s="196" t="s">
        <v>465</v>
      </c>
      <c r="C1869" s="8"/>
      <c r="D1869" s="8"/>
      <c r="E1869" s="586"/>
      <c r="F1869" s="40"/>
      <c r="G1869" s="159"/>
      <c r="H1869" s="160"/>
      <c r="I1869" s="160"/>
      <c r="J1869" s="160"/>
      <c r="K1869" s="160"/>
      <c r="L1869" s="160"/>
      <c r="M1869" s="160"/>
      <c r="N1869" s="160"/>
      <c r="O1869" s="160"/>
      <c r="P1869" s="160"/>
      <c r="Q1869" s="160"/>
      <c r="R1869" s="160"/>
      <c r="S1869" s="160"/>
      <c r="T1869" s="160"/>
      <c r="U1869" s="160"/>
      <c r="V1869" s="160"/>
      <c r="W1869" s="160"/>
      <c r="X1869" s="160"/>
      <c r="Y1869" s="160"/>
      <c r="Z1869" s="160"/>
      <c r="AA1869" s="160"/>
      <c r="AB1869" s="160"/>
      <c r="AC1869" s="160"/>
      <c r="AD1869" s="160"/>
      <c r="AE1869" s="160"/>
      <c r="AF1869" s="160"/>
      <c r="AG1869" s="160"/>
    </row>
    <row r="1870" spans="1:33" s="137" customFormat="1" ht="51">
      <c r="A1870" s="139"/>
      <c r="B1870" s="189" t="s">
        <v>466</v>
      </c>
      <c r="C1870" s="13"/>
      <c r="D1870" s="13"/>
      <c r="E1870" s="586"/>
      <c r="F1870" s="40"/>
      <c r="G1870" s="159"/>
      <c r="H1870" s="138"/>
      <c r="I1870" s="138"/>
      <c r="J1870" s="138"/>
      <c r="K1870" s="138"/>
      <c r="L1870" s="138"/>
      <c r="M1870" s="138"/>
      <c r="N1870" s="138"/>
      <c r="O1870" s="138"/>
      <c r="P1870" s="138"/>
      <c r="Q1870" s="138"/>
      <c r="R1870" s="138"/>
      <c r="S1870" s="138"/>
      <c r="T1870" s="138"/>
      <c r="U1870" s="138"/>
      <c r="V1870" s="138"/>
      <c r="W1870" s="138"/>
      <c r="X1870" s="138"/>
      <c r="Y1870" s="138"/>
      <c r="Z1870" s="138"/>
      <c r="AA1870" s="138"/>
      <c r="AB1870" s="138"/>
      <c r="AC1870" s="138"/>
      <c r="AD1870" s="138"/>
      <c r="AE1870" s="138"/>
      <c r="AF1870" s="138"/>
      <c r="AG1870" s="138"/>
    </row>
    <row r="1871" spans="1:33" s="137" customFormat="1" ht="25.5">
      <c r="A1871" s="139"/>
      <c r="B1871" s="189" t="s">
        <v>1041</v>
      </c>
      <c r="C1871" s="13"/>
      <c r="D1871" s="13"/>
      <c r="E1871" s="586"/>
      <c r="F1871" s="40"/>
      <c r="G1871" s="159"/>
      <c r="H1871" s="138"/>
      <c r="I1871" s="138"/>
      <c r="J1871" s="138"/>
      <c r="K1871" s="138"/>
      <c r="L1871" s="138"/>
      <c r="M1871" s="138"/>
      <c r="N1871" s="138"/>
      <c r="O1871" s="138"/>
      <c r="P1871" s="138"/>
      <c r="Q1871" s="138"/>
      <c r="R1871" s="138"/>
      <c r="S1871" s="138"/>
      <c r="T1871" s="138"/>
      <c r="U1871" s="138"/>
      <c r="V1871" s="138"/>
      <c r="W1871" s="138"/>
      <c r="X1871" s="138"/>
      <c r="Y1871" s="138"/>
      <c r="Z1871" s="138"/>
      <c r="AA1871" s="138"/>
      <c r="AB1871" s="138"/>
      <c r="AC1871" s="138"/>
      <c r="AD1871" s="138"/>
      <c r="AE1871" s="138"/>
      <c r="AF1871" s="138"/>
      <c r="AG1871" s="138"/>
    </row>
    <row r="1872" spans="1:33" s="137" customFormat="1" ht="25.5">
      <c r="A1872" s="139"/>
      <c r="B1872" s="189" t="s">
        <v>467</v>
      </c>
      <c r="C1872" s="13"/>
      <c r="D1872" s="13"/>
      <c r="E1872" s="586"/>
      <c r="F1872" s="40"/>
      <c r="G1872" s="159"/>
      <c r="H1872" s="138"/>
      <c r="I1872" s="138"/>
      <c r="J1872" s="138"/>
      <c r="K1872" s="138"/>
      <c r="L1872" s="138"/>
      <c r="M1872" s="138"/>
      <c r="N1872" s="138"/>
      <c r="O1872" s="138"/>
      <c r="P1872" s="138"/>
      <c r="Q1872" s="138"/>
      <c r="R1872" s="138"/>
      <c r="S1872" s="138"/>
      <c r="T1872" s="138"/>
      <c r="U1872" s="138"/>
      <c r="V1872" s="138"/>
      <c r="W1872" s="138"/>
      <c r="X1872" s="138"/>
      <c r="Y1872" s="138"/>
      <c r="Z1872" s="138"/>
      <c r="AA1872" s="138"/>
      <c r="AB1872" s="138"/>
      <c r="AC1872" s="138"/>
      <c r="AD1872" s="138"/>
      <c r="AE1872" s="138"/>
      <c r="AF1872" s="138"/>
      <c r="AG1872" s="138"/>
    </row>
    <row r="1873" spans="1:33" s="137" customFormat="1" ht="15">
      <c r="A1873" s="139"/>
      <c r="B1873" s="189" t="s">
        <v>468</v>
      </c>
      <c r="C1873" s="13"/>
      <c r="D1873" s="13"/>
      <c r="E1873" s="586"/>
      <c r="F1873" s="40"/>
      <c r="G1873" s="159"/>
      <c r="H1873" s="138"/>
      <c r="I1873" s="138"/>
      <c r="J1873" s="138"/>
      <c r="K1873" s="138"/>
      <c r="L1873" s="138"/>
      <c r="M1873" s="138"/>
      <c r="N1873" s="138"/>
      <c r="O1873" s="138"/>
      <c r="P1873" s="138"/>
      <c r="Q1873" s="138"/>
      <c r="R1873" s="138"/>
      <c r="S1873" s="138"/>
      <c r="T1873" s="138"/>
      <c r="U1873" s="138"/>
      <c r="V1873" s="138"/>
      <c r="W1873" s="138"/>
      <c r="X1873" s="138"/>
      <c r="Y1873" s="138"/>
      <c r="Z1873" s="138"/>
      <c r="AA1873" s="138"/>
      <c r="AB1873" s="138"/>
      <c r="AC1873" s="138"/>
      <c r="AD1873" s="138"/>
      <c r="AE1873" s="138"/>
      <c r="AF1873" s="138"/>
      <c r="AG1873" s="138"/>
    </row>
    <row r="1874" spans="1:33" s="137" customFormat="1" ht="15">
      <c r="A1874" s="139"/>
      <c r="B1874" s="188" t="s">
        <v>1042</v>
      </c>
      <c r="C1874" s="13"/>
      <c r="D1874" s="13"/>
      <c r="E1874" s="586"/>
      <c r="F1874" s="40"/>
      <c r="G1874" s="159"/>
      <c r="H1874" s="138"/>
      <c r="I1874" s="138"/>
      <c r="J1874" s="138"/>
      <c r="K1874" s="138"/>
      <c r="L1874" s="138"/>
      <c r="M1874" s="138"/>
      <c r="N1874" s="138"/>
      <c r="O1874" s="138"/>
      <c r="P1874" s="138"/>
      <c r="Q1874" s="138"/>
      <c r="R1874" s="138"/>
      <c r="S1874" s="138"/>
      <c r="T1874" s="138"/>
      <c r="U1874" s="138"/>
      <c r="V1874" s="138"/>
      <c r="W1874" s="138"/>
      <c r="X1874" s="138"/>
      <c r="Y1874" s="138"/>
      <c r="Z1874" s="138"/>
      <c r="AA1874" s="138"/>
      <c r="AB1874" s="138"/>
      <c r="AC1874" s="138"/>
      <c r="AD1874" s="138"/>
      <c r="AE1874" s="138"/>
      <c r="AF1874" s="138"/>
      <c r="AG1874" s="138"/>
    </row>
    <row r="1875" spans="1:33" s="137" customFormat="1" ht="25.5">
      <c r="A1875" s="139"/>
      <c r="B1875" s="189" t="s">
        <v>1043</v>
      </c>
      <c r="C1875" s="13"/>
      <c r="D1875" s="13"/>
      <c r="E1875" s="586"/>
      <c r="F1875" s="40"/>
      <c r="G1875" s="159"/>
      <c r="H1875" s="138"/>
      <c r="I1875" s="138"/>
      <c r="J1875" s="138"/>
      <c r="K1875" s="138"/>
      <c r="L1875" s="138"/>
      <c r="M1875" s="138"/>
      <c r="N1875" s="138"/>
      <c r="O1875" s="138"/>
      <c r="P1875" s="138"/>
      <c r="Q1875" s="138"/>
      <c r="R1875" s="138"/>
      <c r="S1875" s="138"/>
      <c r="T1875" s="138"/>
      <c r="U1875" s="138"/>
      <c r="V1875" s="138"/>
      <c r="W1875" s="138"/>
      <c r="X1875" s="138"/>
      <c r="Y1875" s="138"/>
      <c r="Z1875" s="138"/>
      <c r="AA1875" s="138"/>
      <c r="AB1875" s="138"/>
      <c r="AC1875" s="138"/>
      <c r="AD1875" s="138"/>
      <c r="AE1875" s="138"/>
      <c r="AF1875" s="138"/>
      <c r="AG1875" s="138"/>
    </row>
    <row r="1876" spans="1:33" s="161" customFormat="1" ht="38.25">
      <c r="A1876" s="139"/>
      <c r="B1876" s="196" t="s">
        <v>469</v>
      </c>
      <c r="C1876" s="8"/>
      <c r="D1876" s="8"/>
      <c r="E1876" s="586"/>
      <c r="F1876" s="40"/>
      <c r="G1876" s="159"/>
      <c r="H1876" s="160"/>
      <c r="I1876" s="160"/>
      <c r="J1876" s="160"/>
      <c r="K1876" s="160"/>
      <c r="L1876" s="160"/>
      <c r="M1876" s="160"/>
      <c r="N1876" s="160"/>
      <c r="O1876" s="160"/>
      <c r="P1876" s="160"/>
      <c r="Q1876" s="160"/>
      <c r="R1876" s="160"/>
      <c r="S1876" s="160"/>
      <c r="T1876" s="160"/>
      <c r="U1876" s="160"/>
      <c r="V1876" s="160"/>
      <c r="W1876" s="160"/>
      <c r="X1876" s="160"/>
      <c r="Y1876" s="160"/>
      <c r="Z1876" s="160"/>
      <c r="AA1876" s="160"/>
      <c r="AB1876" s="160"/>
      <c r="AC1876" s="160"/>
      <c r="AD1876" s="160"/>
      <c r="AE1876" s="160"/>
      <c r="AF1876" s="160"/>
      <c r="AG1876" s="160"/>
    </row>
    <row r="1877" spans="1:33" s="137" customFormat="1" ht="25.5">
      <c r="A1877" s="139"/>
      <c r="B1877" s="189" t="s">
        <v>452</v>
      </c>
      <c r="C1877" s="13"/>
      <c r="D1877" s="13"/>
      <c r="E1877" s="586"/>
      <c r="F1877" s="40"/>
      <c r="G1877" s="159"/>
      <c r="H1877" s="138"/>
      <c r="I1877" s="138"/>
      <c r="J1877" s="138"/>
      <c r="K1877" s="138"/>
      <c r="L1877" s="138"/>
      <c r="M1877" s="138"/>
      <c r="N1877" s="138"/>
      <c r="O1877" s="138"/>
      <c r="P1877" s="138"/>
      <c r="Q1877" s="138"/>
      <c r="R1877" s="138"/>
      <c r="S1877" s="138"/>
      <c r="T1877" s="138"/>
      <c r="U1877" s="138"/>
      <c r="V1877" s="138"/>
      <c r="W1877" s="138"/>
      <c r="X1877" s="138"/>
      <c r="Y1877" s="138"/>
      <c r="Z1877" s="138"/>
      <c r="AA1877" s="138"/>
      <c r="AB1877" s="138"/>
      <c r="AC1877" s="138"/>
      <c r="AD1877" s="138"/>
      <c r="AE1877" s="138"/>
      <c r="AF1877" s="138"/>
      <c r="AG1877" s="138"/>
    </row>
    <row r="1878" spans="1:33" s="137" customFormat="1" ht="127.5">
      <c r="A1878" s="139"/>
      <c r="B1878" s="189" t="s">
        <v>470</v>
      </c>
      <c r="C1878" s="13"/>
      <c r="D1878" s="13"/>
      <c r="E1878" s="586"/>
      <c r="F1878" s="40"/>
      <c r="G1878" s="159"/>
      <c r="H1878" s="138"/>
      <c r="I1878" s="138"/>
      <c r="J1878" s="138"/>
      <c r="K1878" s="138"/>
      <c r="L1878" s="138"/>
      <c r="M1878" s="138"/>
      <c r="N1878" s="138"/>
      <c r="O1878" s="138"/>
      <c r="P1878" s="138"/>
      <c r="Q1878" s="138"/>
      <c r="R1878" s="138"/>
      <c r="S1878" s="138"/>
      <c r="T1878" s="138"/>
      <c r="U1878" s="138"/>
      <c r="V1878" s="138"/>
      <c r="W1878" s="138"/>
      <c r="X1878" s="138"/>
      <c r="Y1878" s="138"/>
      <c r="Z1878" s="138"/>
      <c r="AA1878" s="138"/>
      <c r="AB1878" s="138"/>
      <c r="AC1878" s="138"/>
      <c r="AD1878" s="138"/>
      <c r="AE1878" s="138"/>
      <c r="AF1878" s="138"/>
      <c r="AG1878" s="138"/>
    </row>
    <row r="1879" spans="1:33" s="137" customFormat="1" ht="153">
      <c r="A1879" s="139"/>
      <c r="B1879" s="189" t="s">
        <v>758</v>
      </c>
      <c r="C1879" s="13"/>
      <c r="D1879" s="13"/>
      <c r="E1879" s="586"/>
      <c r="F1879" s="40"/>
      <c r="G1879" s="159"/>
      <c r="H1879" s="138"/>
      <c r="I1879" s="138"/>
      <c r="J1879" s="138"/>
      <c r="K1879" s="138"/>
      <c r="L1879" s="138"/>
      <c r="M1879" s="138"/>
      <c r="N1879" s="138"/>
      <c r="O1879" s="138"/>
      <c r="P1879" s="138"/>
      <c r="Q1879" s="138"/>
      <c r="R1879" s="138"/>
      <c r="S1879" s="138"/>
      <c r="T1879" s="138"/>
      <c r="U1879" s="138"/>
      <c r="V1879" s="138"/>
      <c r="W1879" s="138"/>
      <c r="X1879" s="138"/>
      <c r="Y1879" s="138"/>
      <c r="Z1879" s="138"/>
      <c r="AA1879" s="138"/>
      <c r="AB1879" s="138"/>
      <c r="AC1879" s="138"/>
      <c r="AD1879" s="138"/>
      <c r="AE1879" s="138"/>
      <c r="AF1879" s="138"/>
      <c r="AG1879" s="138"/>
    </row>
    <row r="1880" spans="1:33" s="137" customFormat="1" ht="51">
      <c r="A1880" s="139"/>
      <c r="B1880" s="189" t="s">
        <v>1045</v>
      </c>
      <c r="C1880" s="13"/>
      <c r="D1880" s="13"/>
      <c r="E1880" s="586"/>
      <c r="F1880" s="40"/>
      <c r="G1880" s="159"/>
      <c r="H1880" s="138"/>
      <c r="I1880" s="138"/>
      <c r="J1880" s="138"/>
      <c r="K1880" s="138"/>
      <c r="L1880" s="138"/>
      <c r="M1880" s="138"/>
      <c r="N1880" s="138"/>
      <c r="O1880" s="138"/>
      <c r="P1880" s="138"/>
      <c r="Q1880" s="138"/>
      <c r="R1880" s="138"/>
      <c r="S1880" s="138"/>
      <c r="T1880" s="138"/>
      <c r="U1880" s="138"/>
      <c r="V1880" s="138"/>
      <c r="W1880" s="138"/>
      <c r="X1880" s="138"/>
      <c r="Y1880" s="138"/>
      <c r="Z1880" s="138"/>
      <c r="AA1880" s="138"/>
      <c r="AB1880" s="138"/>
      <c r="AC1880" s="138"/>
      <c r="AD1880" s="138"/>
      <c r="AE1880" s="138"/>
      <c r="AF1880" s="138"/>
      <c r="AG1880" s="138"/>
    </row>
    <row r="1881" spans="1:33" s="137" customFormat="1" ht="25.5">
      <c r="A1881" s="139"/>
      <c r="B1881" s="189" t="s">
        <v>472</v>
      </c>
      <c r="C1881" s="13"/>
      <c r="D1881" s="13"/>
      <c r="E1881" s="586"/>
      <c r="F1881" s="40"/>
      <c r="G1881" s="159"/>
      <c r="H1881" s="138"/>
      <c r="I1881" s="138"/>
      <c r="J1881" s="138"/>
      <c r="K1881" s="138"/>
      <c r="L1881" s="138"/>
      <c r="M1881" s="138"/>
      <c r="N1881" s="138"/>
      <c r="O1881" s="138"/>
      <c r="P1881" s="138"/>
      <c r="Q1881" s="138"/>
      <c r="R1881" s="138"/>
      <c r="S1881" s="138"/>
      <c r="T1881" s="138"/>
      <c r="U1881" s="138"/>
      <c r="V1881" s="138"/>
      <c r="W1881" s="138"/>
      <c r="X1881" s="138"/>
      <c r="Y1881" s="138"/>
      <c r="Z1881" s="138"/>
      <c r="AA1881" s="138"/>
      <c r="AB1881" s="138"/>
      <c r="AC1881" s="138"/>
      <c r="AD1881" s="138"/>
      <c r="AE1881" s="138"/>
      <c r="AF1881" s="138"/>
      <c r="AG1881" s="138"/>
    </row>
    <row r="1882" spans="1:33" s="137" customFormat="1" ht="15">
      <c r="A1882" s="139"/>
      <c r="B1882" s="189" t="s">
        <v>473</v>
      </c>
      <c r="C1882" s="13"/>
      <c r="D1882" s="13"/>
      <c r="E1882" s="586"/>
      <c r="F1882" s="40"/>
      <c r="G1882" s="159"/>
      <c r="H1882" s="138"/>
      <c r="I1882" s="138"/>
      <c r="J1882" s="138"/>
      <c r="K1882" s="138"/>
      <c r="L1882" s="138"/>
      <c r="M1882" s="138"/>
      <c r="N1882" s="138"/>
      <c r="O1882" s="138"/>
      <c r="P1882" s="138"/>
      <c r="Q1882" s="138"/>
      <c r="R1882" s="138"/>
      <c r="S1882" s="138"/>
      <c r="T1882" s="138"/>
      <c r="U1882" s="138"/>
      <c r="V1882" s="138"/>
      <c r="W1882" s="138"/>
      <c r="X1882" s="138"/>
      <c r="Y1882" s="138"/>
      <c r="Z1882" s="138"/>
      <c r="AA1882" s="138"/>
      <c r="AB1882" s="138"/>
      <c r="AC1882" s="138"/>
      <c r="AD1882" s="138"/>
      <c r="AE1882" s="138"/>
      <c r="AF1882" s="138"/>
      <c r="AG1882" s="138"/>
    </row>
    <row r="1883" spans="1:33" s="137" customFormat="1" ht="25.5">
      <c r="A1883" s="139"/>
      <c r="B1883" s="190" t="s">
        <v>1046</v>
      </c>
      <c r="C1883" s="13"/>
      <c r="D1883" s="13"/>
      <c r="E1883" s="586"/>
      <c r="F1883" s="40"/>
      <c r="G1883" s="159"/>
      <c r="H1883" s="138"/>
      <c r="I1883" s="138"/>
      <c r="J1883" s="138"/>
      <c r="K1883" s="138"/>
      <c r="L1883" s="138"/>
      <c r="M1883" s="138"/>
      <c r="N1883" s="138"/>
      <c r="O1883" s="138"/>
      <c r="P1883" s="138"/>
      <c r="Q1883" s="138"/>
      <c r="R1883" s="138"/>
      <c r="S1883" s="138"/>
      <c r="T1883" s="138"/>
      <c r="U1883" s="138"/>
      <c r="V1883" s="138"/>
      <c r="W1883" s="138"/>
      <c r="X1883" s="138"/>
      <c r="Y1883" s="138"/>
      <c r="Z1883" s="138"/>
      <c r="AA1883" s="138"/>
      <c r="AB1883" s="138"/>
      <c r="AC1883" s="138"/>
      <c r="AD1883" s="138"/>
      <c r="AE1883" s="138"/>
      <c r="AF1883" s="138"/>
      <c r="AG1883" s="138"/>
    </row>
    <row r="1884" spans="1:33" s="137" customFormat="1" ht="15">
      <c r="A1884" s="139"/>
      <c r="B1884" s="189" t="s">
        <v>1051</v>
      </c>
      <c r="C1884" s="13"/>
      <c r="D1884" s="13"/>
      <c r="E1884" s="586"/>
      <c r="F1884" s="40"/>
      <c r="G1884" s="159"/>
      <c r="H1884" s="138"/>
      <c r="I1884" s="138"/>
      <c r="J1884" s="138"/>
      <c r="K1884" s="138"/>
      <c r="L1884" s="138"/>
      <c r="M1884" s="138"/>
      <c r="N1884" s="138"/>
      <c r="O1884" s="138"/>
      <c r="P1884" s="138"/>
      <c r="Q1884" s="138"/>
      <c r="R1884" s="138"/>
      <c r="S1884" s="138"/>
      <c r="T1884" s="138"/>
      <c r="U1884" s="138"/>
      <c r="V1884" s="138"/>
      <c r="W1884" s="138"/>
      <c r="X1884" s="138"/>
      <c r="Y1884" s="138"/>
      <c r="Z1884" s="138"/>
      <c r="AA1884" s="138"/>
      <c r="AB1884" s="138"/>
      <c r="AC1884" s="138"/>
      <c r="AD1884" s="138"/>
      <c r="AE1884" s="138"/>
      <c r="AF1884" s="138"/>
      <c r="AG1884" s="138"/>
    </row>
    <row r="1885" spans="1:33" s="137" customFormat="1" ht="15">
      <c r="A1885" s="139"/>
      <c r="B1885" s="189" t="s">
        <v>1048</v>
      </c>
      <c r="C1885" s="13"/>
      <c r="D1885" s="13"/>
      <c r="E1885" s="586"/>
      <c r="F1885" s="40"/>
      <c r="G1885" s="159"/>
      <c r="H1885" s="138"/>
      <c r="I1885" s="138"/>
      <c r="J1885" s="138"/>
      <c r="K1885" s="138"/>
      <c r="L1885" s="138"/>
      <c r="M1885" s="138"/>
      <c r="N1885" s="138"/>
      <c r="O1885" s="138"/>
      <c r="P1885" s="138"/>
      <c r="Q1885" s="138"/>
      <c r="R1885" s="138"/>
      <c r="S1885" s="138"/>
      <c r="T1885" s="138"/>
      <c r="U1885" s="138"/>
      <c r="V1885" s="138"/>
      <c r="W1885" s="138"/>
      <c r="X1885" s="138"/>
      <c r="Y1885" s="138"/>
      <c r="Z1885" s="138"/>
      <c r="AA1885" s="138"/>
      <c r="AB1885" s="138"/>
      <c r="AC1885" s="138"/>
      <c r="AD1885" s="138"/>
      <c r="AE1885" s="138"/>
      <c r="AF1885" s="138"/>
      <c r="AG1885" s="138"/>
    </row>
    <row r="1886" spans="1:33" s="137" customFormat="1" ht="63.75">
      <c r="A1886" s="139"/>
      <c r="B1886" s="191" t="s">
        <v>1052</v>
      </c>
      <c r="C1886" s="13"/>
      <c r="D1886" s="13"/>
      <c r="E1886" s="586"/>
      <c r="F1886" s="40"/>
      <c r="G1886" s="159"/>
      <c r="H1886" s="138"/>
      <c r="I1886" s="138"/>
      <c r="J1886" s="138"/>
      <c r="K1886" s="138"/>
      <c r="L1886" s="138"/>
      <c r="M1886" s="138"/>
      <c r="N1886" s="138"/>
      <c r="O1886" s="138"/>
      <c r="P1886" s="138"/>
      <c r="Q1886" s="138"/>
      <c r="R1886" s="138"/>
      <c r="S1886" s="138"/>
      <c r="T1886" s="138"/>
      <c r="U1886" s="138"/>
      <c r="V1886" s="138"/>
      <c r="W1886" s="138"/>
      <c r="X1886" s="138"/>
      <c r="Y1886" s="138"/>
      <c r="Z1886" s="138"/>
      <c r="AA1886" s="138"/>
      <c r="AB1886" s="138"/>
      <c r="AC1886" s="138"/>
      <c r="AD1886" s="138"/>
      <c r="AE1886" s="138"/>
      <c r="AF1886" s="138"/>
      <c r="AG1886" s="138"/>
    </row>
    <row r="1887" spans="1:33" s="137" customFormat="1" ht="15">
      <c r="A1887" s="139"/>
      <c r="B1887" s="189"/>
      <c r="C1887" s="13"/>
      <c r="D1887" s="13"/>
      <c r="E1887" s="586"/>
      <c r="F1887" s="40"/>
      <c r="G1887" s="159"/>
      <c r="H1887" s="138"/>
      <c r="I1887" s="138"/>
      <c r="J1887" s="138"/>
      <c r="K1887" s="138"/>
      <c r="L1887" s="138"/>
      <c r="M1887" s="138"/>
      <c r="N1887" s="138"/>
      <c r="O1887" s="138"/>
      <c r="P1887" s="138"/>
      <c r="Q1887" s="138"/>
      <c r="R1887" s="138"/>
      <c r="S1887" s="138"/>
      <c r="T1887" s="138"/>
      <c r="U1887" s="138"/>
      <c r="V1887" s="138"/>
      <c r="W1887" s="138"/>
      <c r="X1887" s="138"/>
      <c r="Y1887" s="138"/>
      <c r="Z1887" s="138"/>
      <c r="AA1887" s="138"/>
      <c r="AB1887" s="138"/>
      <c r="AC1887" s="138"/>
      <c r="AD1887" s="138"/>
      <c r="AE1887" s="138"/>
      <c r="AF1887" s="138"/>
      <c r="AG1887" s="138"/>
    </row>
    <row r="1888" spans="1:33" s="137" customFormat="1" ht="15">
      <c r="A1888" s="139"/>
      <c r="B1888" s="182" t="s">
        <v>1049</v>
      </c>
      <c r="C1888" s="13"/>
      <c r="D1888" s="13"/>
      <c r="E1888" s="586"/>
      <c r="F1888" s="40"/>
      <c r="G1888" s="159"/>
      <c r="H1888" s="138"/>
      <c r="I1888" s="138"/>
      <c r="J1888" s="138"/>
      <c r="K1888" s="138"/>
      <c r="L1888" s="138"/>
      <c r="M1888" s="138"/>
      <c r="N1888" s="138"/>
      <c r="O1888" s="138"/>
      <c r="P1888" s="138"/>
      <c r="Q1888" s="138"/>
      <c r="R1888" s="138"/>
      <c r="S1888" s="138"/>
      <c r="T1888" s="138"/>
      <c r="U1888" s="138"/>
      <c r="V1888" s="138"/>
      <c r="W1888" s="138"/>
      <c r="X1888" s="138"/>
      <c r="Y1888" s="138"/>
      <c r="Z1888" s="138"/>
      <c r="AA1888" s="138"/>
      <c r="AB1888" s="138"/>
      <c r="AC1888" s="138"/>
      <c r="AD1888" s="138"/>
      <c r="AE1888" s="138"/>
      <c r="AF1888" s="138"/>
      <c r="AG1888" s="138"/>
    </row>
    <row r="1889" spans="1:33" s="137" customFormat="1" ht="15">
      <c r="A1889" s="139"/>
      <c r="B1889" s="192"/>
      <c r="C1889" s="13" t="s">
        <v>1588</v>
      </c>
      <c r="D1889" s="13">
        <v>1</v>
      </c>
      <c r="E1889" s="586"/>
      <c r="F1889" s="40">
        <f>D1889*E1889</f>
        <v>0</v>
      </c>
      <c r="G1889" s="159"/>
      <c r="H1889" s="138"/>
      <c r="I1889" s="138"/>
      <c r="J1889" s="138"/>
      <c r="K1889" s="138"/>
      <c r="L1889" s="138"/>
      <c r="M1889" s="138"/>
      <c r="N1889" s="138"/>
      <c r="O1889" s="138"/>
      <c r="P1889" s="138"/>
      <c r="Q1889" s="138"/>
      <c r="R1889" s="138"/>
      <c r="S1889" s="138"/>
      <c r="T1889" s="138"/>
      <c r="U1889" s="138"/>
      <c r="V1889" s="138"/>
      <c r="W1889" s="138"/>
      <c r="X1889" s="138"/>
      <c r="Y1889" s="138"/>
      <c r="Z1889" s="138"/>
      <c r="AA1889" s="138"/>
      <c r="AB1889" s="138"/>
      <c r="AC1889" s="138"/>
      <c r="AD1889" s="138"/>
      <c r="AE1889" s="138"/>
      <c r="AF1889" s="138"/>
      <c r="AG1889" s="138"/>
    </row>
    <row r="1890" spans="1:33" s="137" customFormat="1" ht="15">
      <c r="A1890" s="139"/>
      <c r="B1890" s="197"/>
      <c r="C1890" s="13"/>
      <c r="D1890" s="13"/>
      <c r="E1890" s="586"/>
      <c r="F1890" s="40"/>
      <c r="G1890" s="159"/>
      <c r="H1890" s="138"/>
      <c r="I1890" s="138"/>
      <c r="J1890" s="138"/>
      <c r="K1890" s="138"/>
      <c r="L1890" s="138"/>
      <c r="M1890" s="138"/>
      <c r="N1890" s="138"/>
      <c r="O1890" s="138"/>
      <c r="P1890" s="138"/>
      <c r="Q1890" s="138"/>
      <c r="R1890" s="138"/>
      <c r="S1890" s="138"/>
      <c r="T1890" s="138"/>
      <c r="U1890" s="138"/>
      <c r="V1890" s="138"/>
      <c r="W1890" s="138"/>
      <c r="X1890" s="138"/>
      <c r="Y1890" s="138"/>
      <c r="Z1890" s="138"/>
      <c r="AA1890" s="138"/>
      <c r="AB1890" s="138"/>
      <c r="AC1890" s="138"/>
      <c r="AD1890" s="138"/>
      <c r="AE1890" s="138"/>
      <c r="AF1890" s="138"/>
      <c r="AG1890" s="138"/>
    </row>
    <row r="1891" spans="1:33" s="137" customFormat="1" ht="76.5">
      <c r="A1891" s="139" t="s">
        <v>1610</v>
      </c>
      <c r="B1891" s="191" t="s">
        <v>474</v>
      </c>
      <c r="C1891" s="13" t="s">
        <v>1588</v>
      </c>
      <c r="D1891" s="13">
        <v>1</v>
      </c>
      <c r="E1891" s="586"/>
      <c r="F1891" s="40">
        <f>D1891*E1891</f>
        <v>0</v>
      </c>
      <c r="G1891" s="159"/>
      <c r="H1891" s="138"/>
      <c r="I1891" s="138"/>
      <c r="J1891" s="138"/>
      <c r="K1891" s="138"/>
      <c r="L1891" s="138"/>
      <c r="M1891" s="138"/>
      <c r="N1891" s="138"/>
      <c r="O1891" s="138"/>
      <c r="P1891" s="138"/>
      <c r="Q1891" s="138"/>
      <c r="R1891" s="138"/>
      <c r="S1891" s="138"/>
      <c r="T1891" s="138"/>
      <c r="U1891" s="138"/>
      <c r="V1891" s="138"/>
      <c r="W1891" s="138"/>
      <c r="X1891" s="138"/>
      <c r="Y1891" s="138"/>
      <c r="Z1891" s="138"/>
      <c r="AA1891" s="138"/>
      <c r="AB1891" s="138"/>
      <c r="AC1891" s="138"/>
      <c r="AD1891" s="138"/>
      <c r="AE1891" s="138"/>
      <c r="AF1891" s="138"/>
      <c r="AG1891" s="138"/>
    </row>
    <row r="1892" spans="1:33" s="137" customFormat="1" ht="89.25">
      <c r="A1892" s="139" t="s">
        <v>1612</v>
      </c>
      <c r="B1892" s="189" t="s">
        <v>475</v>
      </c>
      <c r="C1892" s="13" t="s">
        <v>1588</v>
      </c>
      <c r="D1892" s="13">
        <v>1</v>
      </c>
      <c r="E1892" s="586"/>
      <c r="F1892" s="40">
        <f>D1892*E1892</f>
        <v>0</v>
      </c>
      <c r="G1892" s="159"/>
      <c r="H1892" s="138"/>
      <c r="I1892" s="138"/>
      <c r="J1892" s="138"/>
      <c r="K1892" s="138"/>
      <c r="L1892" s="138"/>
      <c r="M1892" s="138"/>
      <c r="N1892" s="138"/>
      <c r="O1892" s="138"/>
      <c r="P1892" s="138"/>
      <c r="Q1892" s="138"/>
      <c r="R1892" s="138"/>
      <c r="S1892" s="138"/>
      <c r="T1892" s="138"/>
      <c r="U1892" s="138"/>
      <c r="V1892" s="138"/>
      <c r="W1892" s="138"/>
      <c r="X1892" s="138"/>
      <c r="Y1892" s="138"/>
      <c r="Z1892" s="138"/>
      <c r="AA1892" s="138"/>
      <c r="AB1892" s="138"/>
      <c r="AC1892" s="138"/>
      <c r="AD1892" s="138"/>
      <c r="AE1892" s="138"/>
      <c r="AF1892" s="138"/>
      <c r="AG1892" s="138"/>
    </row>
    <row r="1893" spans="1:33" s="137" customFormat="1" ht="15">
      <c r="A1893" s="139"/>
      <c r="B1893" s="192"/>
      <c r="C1893" s="13"/>
      <c r="D1893" s="13"/>
      <c r="E1893" s="586"/>
      <c r="F1893" s="40"/>
      <c r="G1893" s="159"/>
      <c r="H1893" s="138"/>
      <c r="I1893" s="138"/>
      <c r="J1893" s="138"/>
      <c r="K1893" s="138"/>
      <c r="L1893" s="138"/>
      <c r="M1893" s="138"/>
      <c r="N1893" s="138"/>
      <c r="O1893" s="138"/>
      <c r="P1893" s="138"/>
      <c r="Q1893" s="138"/>
      <c r="R1893" s="138"/>
      <c r="S1893" s="138"/>
      <c r="T1893" s="138"/>
      <c r="U1893" s="138"/>
      <c r="V1893" s="138"/>
      <c r="W1893" s="138"/>
      <c r="X1893" s="138"/>
      <c r="Y1893" s="138"/>
      <c r="Z1893" s="138"/>
      <c r="AA1893" s="138"/>
      <c r="AB1893" s="138"/>
      <c r="AC1893" s="138"/>
      <c r="AD1893" s="138"/>
      <c r="AE1893" s="138"/>
      <c r="AF1893" s="138"/>
      <c r="AG1893" s="138"/>
    </row>
    <row r="1894" spans="1:33" s="185" customFormat="1" ht="25.5">
      <c r="A1894" s="139" t="s">
        <v>1874</v>
      </c>
      <c r="B1894" s="198" t="s">
        <v>759</v>
      </c>
      <c r="C1894" s="8"/>
      <c r="D1894" s="8"/>
      <c r="E1894" s="586"/>
      <c r="F1894" s="40"/>
      <c r="G1894" s="159"/>
      <c r="H1894" s="184"/>
      <c r="I1894" s="184"/>
      <c r="J1894" s="184"/>
      <c r="K1894" s="184"/>
      <c r="L1894" s="184"/>
      <c r="M1894" s="184"/>
      <c r="N1894" s="184"/>
      <c r="O1894" s="184"/>
      <c r="P1894" s="184"/>
      <c r="Q1894" s="184"/>
      <c r="R1894" s="184"/>
      <c r="S1894" s="184"/>
      <c r="T1894" s="184"/>
      <c r="U1894" s="184"/>
      <c r="V1894" s="184"/>
      <c r="W1894" s="184"/>
      <c r="X1894" s="184"/>
      <c r="Y1894" s="184"/>
      <c r="Z1894" s="184"/>
      <c r="AA1894" s="184"/>
      <c r="AB1894" s="184"/>
      <c r="AC1894" s="184"/>
      <c r="AD1894" s="184"/>
      <c r="AE1894" s="184"/>
      <c r="AF1894" s="184"/>
      <c r="AG1894" s="184"/>
    </row>
    <row r="1895" spans="1:33" s="137" customFormat="1" ht="191.25">
      <c r="A1895" s="139"/>
      <c r="B1895" s="50" t="s">
        <v>760</v>
      </c>
      <c r="C1895" s="13"/>
      <c r="D1895" s="13"/>
      <c r="E1895" s="586"/>
      <c r="F1895" s="40"/>
      <c r="G1895" s="159"/>
      <c r="H1895" s="138"/>
      <c r="I1895" s="138"/>
      <c r="J1895" s="138"/>
      <c r="K1895" s="138"/>
      <c r="L1895" s="138"/>
      <c r="M1895" s="138"/>
      <c r="N1895" s="138"/>
      <c r="O1895" s="138"/>
      <c r="P1895" s="138"/>
      <c r="Q1895" s="138"/>
      <c r="R1895" s="138"/>
      <c r="S1895" s="138"/>
      <c r="T1895" s="138"/>
      <c r="U1895" s="138"/>
      <c r="V1895" s="138"/>
      <c r="W1895" s="138"/>
      <c r="X1895" s="138"/>
      <c r="Y1895" s="138"/>
      <c r="Z1895" s="138"/>
      <c r="AA1895" s="138"/>
      <c r="AB1895" s="138"/>
      <c r="AC1895" s="138"/>
      <c r="AD1895" s="138"/>
      <c r="AE1895" s="138"/>
      <c r="AF1895" s="138"/>
      <c r="AG1895" s="138"/>
    </row>
    <row r="1896" spans="1:33" s="137" customFormat="1" ht="42.75">
      <c r="A1896" s="139"/>
      <c r="B1896" s="204" t="s">
        <v>761</v>
      </c>
      <c r="C1896" s="13"/>
      <c r="D1896" s="13"/>
      <c r="E1896" s="586"/>
      <c r="F1896" s="40"/>
      <c r="G1896" s="159"/>
      <c r="H1896" s="138"/>
      <c r="I1896" s="138"/>
      <c r="J1896" s="138"/>
      <c r="K1896" s="138"/>
      <c r="L1896" s="138"/>
      <c r="M1896" s="138"/>
      <c r="N1896" s="138"/>
      <c r="O1896" s="138"/>
      <c r="P1896" s="138"/>
      <c r="Q1896" s="138"/>
      <c r="R1896" s="138"/>
      <c r="S1896" s="138"/>
      <c r="T1896" s="138"/>
      <c r="U1896" s="138"/>
      <c r="V1896" s="138"/>
      <c r="W1896" s="138"/>
      <c r="X1896" s="138"/>
      <c r="Y1896" s="138"/>
      <c r="Z1896" s="138"/>
      <c r="AA1896" s="138"/>
      <c r="AB1896" s="138"/>
      <c r="AC1896" s="138"/>
      <c r="AD1896" s="138"/>
      <c r="AE1896" s="138"/>
      <c r="AF1896" s="138"/>
      <c r="AG1896" s="138"/>
    </row>
    <row r="1897" spans="1:33" s="137" customFormat="1" ht="42.75">
      <c r="A1897" s="139"/>
      <c r="B1897" s="204" t="s">
        <v>762</v>
      </c>
      <c r="C1897" s="13"/>
      <c r="D1897" s="13"/>
      <c r="E1897" s="586"/>
      <c r="F1897" s="40"/>
      <c r="G1897" s="159"/>
      <c r="H1897" s="138"/>
      <c r="I1897" s="138"/>
      <c r="J1897" s="138"/>
      <c r="K1897" s="138"/>
      <c r="L1897" s="138"/>
      <c r="M1897" s="138"/>
      <c r="N1897" s="138"/>
      <c r="O1897" s="138"/>
      <c r="P1897" s="138"/>
      <c r="Q1897" s="138"/>
      <c r="R1897" s="138"/>
      <c r="S1897" s="138"/>
      <c r="T1897" s="138"/>
      <c r="U1897" s="138"/>
      <c r="V1897" s="138"/>
      <c r="W1897" s="138"/>
      <c r="X1897" s="138"/>
      <c r="Y1897" s="138"/>
      <c r="Z1897" s="138"/>
      <c r="AA1897" s="138"/>
      <c r="AB1897" s="138"/>
      <c r="AC1897" s="138"/>
      <c r="AD1897" s="138"/>
      <c r="AE1897" s="138"/>
      <c r="AF1897" s="138"/>
      <c r="AG1897" s="138"/>
    </row>
    <row r="1898" spans="1:33" s="137" customFormat="1" ht="15">
      <c r="A1898" s="139"/>
      <c r="B1898" s="187" t="s">
        <v>1038</v>
      </c>
      <c r="C1898" s="13"/>
      <c r="D1898" s="13"/>
      <c r="E1898" s="586"/>
      <c r="F1898" s="40"/>
      <c r="G1898" s="159"/>
      <c r="H1898" s="138"/>
      <c r="I1898" s="138"/>
      <c r="J1898" s="138"/>
      <c r="K1898" s="138"/>
      <c r="L1898" s="138"/>
      <c r="M1898" s="138"/>
      <c r="N1898" s="138"/>
      <c r="O1898" s="138"/>
      <c r="P1898" s="138"/>
      <c r="Q1898" s="138"/>
      <c r="R1898" s="138"/>
      <c r="S1898" s="138"/>
      <c r="T1898" s="138"/>
      <c r="U1898" s="138"/>
      <c r="V1898" s="138"/>
      <c r="W1898" s="138"/>
      <c r="X1898" s="138"/>
      <c r="Y1898" s="138"/>
      <c r="Z1898" s="138"/>
      <c r="AA1898" s="138"/>
      <c r="AB1898" s="138"/>
      <c r="AC1898" s="138"/>
      <c r="AD1898" s="138"/>
      <c r="AE1898" s="138"/>
      <c r="AF1898" s="138"/>
      <c r="AG1898" s="138"/>
    </row>
    <row r="1899" spans="1:33" s="137" customFormat="1" ht="15">
      <c r="A1899" s="139"/>
      <c r="B1899" s="205" t="s">
        <v>1039</v>
      </c>
      <c r="C1899" s="13"/>
      <c r="D1899" s="13"/>
      <c r="E1899" s="586"/>
      <c r="F1899" s="40"/>
      <c r="G1899" s="159"/>
      <c r="H1899" s="138"/>
      <c r="I1899" s="138"/>
      <c r="J1899" s="138"/>
      <c r="K1899" s="138"/>
      <c r="L1899" s="138"/>
      <c r="M1899" s="138"/>
      <c r="N1899" s="138"/>
      <c r="O1899" s="138"/>
      <c r="P1899" s="138"/>
      <c r="Q1899" s="138"/>
      <c r="R1899" s="138"/>
      <c r="S1899" s="138"/>
      <c r="T1899" s="138"/>
      <c r="U1899" s="138"/>
      <c r="V1899" s="138"/>
      <c r="W1899" s="138"/>
      <c r="X1899" s="138"/>
      <c r="Y1899" s="138"/>
      <c r="Z1899" s="138"/>
      <c r="AA1899" s="138"/>
      <c r="AB1899" s="138"/>
      <c r="AC1899" s="138"/>
      <c r="AD1899" s="138"/>
      <c r="AE1899" s="138"/>
      <c r="AF1899" s="138"/>
      <c r="AG1899" s="138"/>
    </row>
    <row r="1900" spans="1:33" s="137" customFormat="1" ht="25.5">
      <c r="A1900" s="139"/>
      <c r="B1900" s="206" t="s">
        <v>1458</v>
      </c>
      <c r="C1900" s="13"/>
      <c r="D1900" s="13"/>
      <c r="E1900" s="586"/>
      <c r="F1900" s="40"/>
      <c r="G1900" s="159"/>
      <c r="H1900" s="138"/>
      <c r="I1900" s="138"/>
      <c r="J1900" s="138"/>
      <c r="K1900" s="138"/>
      <c r="L1900" s="138"/>
      <c r="M1900" s="138"/>
      <c r="N1900" s="138"/>
      <c r="O1900" s="138"/>
      <c r="P1900" s="138"/>
      <c r="Q1900" s="138"/>
      <c r="R1900" s="138"/>
      <c r="S1900" s="138"/>
      <c r="T1900" s="138"/>
      <c r="U1900" s="138"/>
      <c r="V1900" s="138"/>
      <c r="W1900" s="138"/>
      <c r="X1900" s="138"/>
      <c r="Y1900" s="138"/>
      <c r="Z1900" s="138"/>
      <c r="AA1900" s="138"/>
      <c r="AB1900" s="138"/>
      <c r="AC1900" s="138"/>
      <c r="AD1900" s="138"/>
      <c r="AE1900" s="138"/>
      <c r="AF1900" s="138"/>
      <c r="AG1900" s="138"/>
    </row>
    <row r="1901" spans="1:33" s="137" customFormat="1" ht="38.25">
      <c r="A1901" s="139"/>
      <c r="B1901" s="206" t="s">
        <v>763</v>
      </c>
      <c r="C1901" s="13"/>
      <c r="D1901" s="13"/>
      <c r="E1901" s="586"/>
      <c r="F1901" s="40"/>
      <c r="G1901" s="159"/>
      <c r="H1901" s="138"/>
      <c r="I1901" s="138"/>
      <c r="J1901" s="138"/>
      <c r="K1901" s="138"/>
      <c r="L1901" s="138"/>
      <c r="M1901" s="138"/>
      <c r="N1901" s="138"/>
      <c r="O1901" s="138"/>
      <c r="P1901" s="138"/>
      <c r="Q1901" s="138"/>
      <c r="R1901" s="138"/>
      <c r="S1901" s="138"/>
      <c r="T1901" s="138"/>
      <c r="U1901" s="138"/>
      <c r="V1901" s="138"/>
      <c r="W1901" s="138"/>
      <c r="X1901" s="138"/>
      <c r="Y1901" s="138"/>
      <c r="Z1901" s="138"/>
      <c r="AA1901" s="138"/>
      <c r="AB1901" s="138"/>
      <c r="AC1901" s="138"/>
      <c r="AD1901" s="138"/>
      <c r="AE1901" s="138"/>
      <c r="AF1901" s="138"/>
      <c r="AG1901" s="138"/>
    </row>
    <row r="1902" spans="1:33" s="137" customFormat="1" ht="89.25">
      <c r="A1902" s="139"/>
      <c r="B1902" s="206" t="s">
        <v>764</v>
      </c>
      <c r="C1902" s="13"/>
      <c r="D1902" s="13"/>
      <c r="E1902" s="586"/>
      <c r="F1902" s="40"/>
      <c r="G1902" s="159"/>
      <c r="H1902" s="138"/>
      <c r="I1902" s="138"/>
      <c r="J1902" s="138"/>
      <c r="K1902" s="138"/>
      <c r="L1902" s="138"/>
      <c r="M1902" s="138"/>
      <c r="N1902" s="138"/>
      <c r="O1902" s="138"/>
      <c r="P1902" s="138"/>
      <c r="Q1902" s="138"/>
      <c r="R1902" s="138"/>
      <c r="S1902" s="138"/>
      <c r="T1902" s="138"/>
      <c r="U1902" s="138"/>
      <c r="V1902" s="138"/>
      <c r="W1902" s="138"/>
      <c r="X1902" s="138"/>
      <c r="Y1902" s="138"/>
      <c r="Z1902" s="138"/>
      <c r="AA1902" s="138"/>
      <c r="AB1902" s="138"/>
      <c r="AC1902" s="138"/>
      <c r="AD1902" s="138"/>
      <c r="AE1902" s="138"/>
      <c r="AF1902" s="138"/>
      <c r="AG1902" s="138"/>
    </row>
    <row r="1903" spans="1:33" s="137" customFormat="1" ht="127.5">
      <c r="A1903" s="139"/>
      <c r="B1903" s="191" t="s">
        <v>765</v>
      </c>
      <c r="C1903" s="13"/>
      <c r="D1903" s="13"/>
      <c r="E1903" s="586"/>
      <c r="F1903" s="40"/>
      <c r="G1903" s="159"/>
      <c r="H1903" s="138"/>
      <c r="I1903" s="138"/>
      <c r="J1903" s="138"/>
      <c r="K1903" s="138"/>
      <c r="L1903" s="138"/>
      <c r="M1903" s="138"/>
      <c r="N1903" s="138"/>
      <c r="O1903" s="138"/>
      <c r="P1903" s="138"/>
      <c r="Q1903" s="138"/>
      <c r="R1903" s="138"/>
      <c r="S1903" s="138"/>
      <c r="T1903" s="138"/>
      <c r="U1903" s="138"/>
      <c r="V1903" s="138"/>
      <c r="W1903" s="138"/>
      <c r="X1903" s="138"/>
      <c r="Y1903" s="138"/>
      <c r="Z1903" s="138"/>
      <c r="AA1903" s="138"/>
      <c r="AB1903" s="138"/>
      <c r="AC1903" s="138"/>
      <c r="AD1903" s="138"/>
      <c r="AE1903" s="138"/>
      <c r="AF1903" s="138"/>
      <c r="AG1903" s="138"/>
    </row>
    <row r="1904" spans="1:33" s="137" customFormat="1" ht="89.25">
      <c r="A1904" s="139"/>
      <c r="B1904" s="191" t="s">
        <v>766</v>
      </c>
      <c r="C1904" s="13"/>
      <c r="D1904" s="13"/>
      <c r="E1904" s="586"/>
      <c r="F1904" s="40"/>
      <c r="G1904" s="159"/>
      <c r="H1904" s="138"/>
      <c r="I1904" s="138"/>
      <c r="J1904" s="138"/>
      <c r="K1904" s="138"/>
      <c r="L1904" s="138"/>
      <c r="M1904" s="138"/>
      <c r="N1904" s="138"/>
      <c r="O1904" s="138"/>
      <c r="P1904" s="138"/>
      <c r="Q1904" s="138"/>
      <c r="R1904" s="138"/>
      <c r="S1904" s="138"/>
      <c r="T1904" s="138"/>
      <c r="U1904" s="138"/>
      <c r="V1904" s="138"/>
      <c r="W1904" s="138"/>
      <c r="X1904" s="138"/>
      <c r="Y1904" s="138"/>
      <c r="Z1904" s="138"/>
      <c r="AA1904" s="138"/>
      <c r="AB1904" s="138"/>
      <c r="AC1904" s="138"/>
      <c r="AD1904" s="138"/>
      <c r="AE1904" s="138"/>
      <c r="AF1904" s="138"/>
      <c r="AG1904" s="138"/>
    </row>
    <row r="1905" spans="1:33" s="137" customFormat="1" ht="102">
      <c r="A1905" s="139"/>
      <c r="B1905" s="189" t="s">
        <v>767</v>
      </c>
      <c r="C1905" s="13"/>
      <c r="D1905" s="13"/>
      <c r="E1905" s="586"/>
      <c r="F1905" s="40"/>
      <c r="G1905" s="159"/>
      <c r="H1905" s="138"/>
      <c r="I1905" s="138"/>
      <c r="J1905" s="138"/>
      <c r="K1905" s="138"/>
      <c r="L1905" s="138"/>
      <c r="M1905" s="138"/>
      <c r="N1905" s="138"/>
      <c r="O1905" s="138"/>
      <c r="P1905" s="138"/>
      <c r="Q1905" s="138"/>
      <c r="R1905" s="138"/>
      <c r="S1905" s="138"/>
      <c r="T1905" s="138"/>
      <c r="U1905" s="138"/>
      <c r="V1905" s="138"/>
      <c r="W1905" s="138"/>
      <c r="X1905" s="138"/>
      <c r="Y1905" s="138"/>
      <c r="Z1905" s="138"/>
      <c r="AA1905" s="138"/>
      <c r="AB1905" s="138"/>
      <c r="AC1905" s="138"/>
      <c r="AD1905" s="138"/>
      <c r="AE1905" s="138"/>
      <c r="AF1905" s="138"/>
      <c r="AG1905" s="138"/>
    </row>
    <row r="1906" spans="1:33" s="137" customFormat="1" ht="38.25">
      <c r="A1906" s="139"/>
      <c r="B1906" s="191" t="s">
        <v>768</v>
      </c>
      <c r="C1906" s="13"/>
      <c r="D1906" s="13"/>
      <c r="E1906" s="586"/>
      <c r="F1906" s="40"/>
      <c r="G1906" s="159"/>
      <c r="H1906" s="138"/>
      <c r="I1906" s="138"/>
      <c r="J1906" s="138"/>
      <c r="K1906" s="138"/>
      <c r="L1906" s="138"/>
      <c r="M1906" s="138"/>
      <c r="N1906" s="138"/>
      <c r="O1906" s="138"/>
      <c r="P1906" s="138"/>
      <c r="Q1906" s="138"/>
      <c r="R1906" s="138"/>
      <c r="S1906" s="138"/>
      <c r="T1906" s="138"/>
      <c r="U1906" s="138"/>
      <c r="V1906" s="138"/>
      <c r="W1906" s="138"/>
      <c r="X1906" s="138"/>
      <c r="Y1906" s="138"/>
      <c r="Z1906" s="138"/>
      <c r="AA1906" s="138"/>
      <c r="AB1906" s="138"/>
      <c r="AC1906" s="138"/>
      <c r="AD1906" s="138"/>
      <c r="AE1906" s="138"/>
      <c r="AF1906" s="138"/>
      <c r="AG1906" s="138"/>
    </row>
    <row r="1907" spans="1:33" s="137" customFormat="1" ht="38.25">
      <c r="A1907" s="139"/>
      <c r="B1907" s="206" t="s">
        <v>769</v>
      </c>
      <c r="C1907" s="13"/>
      <c r="D1907" s="13"/>
      <c r="E1907" s="586"/>
      <c r="F1907" s="40"/>
      <c r="G1907" s="159"/>
      <c r="H1907" s="138"/>
      <c r="I1907" s="138"/>
      <c r="J1907" s="138"/>
      <c r="K1907" s="138"/>
      <c r="L1907" s="138"/>
      <c r="M1907" s="138"/>
      <c r="N1907" s="138"/>
      <c r="O1907" s="138"/>
      <c r="P1907" s="138"/>
      <c r="Q1907" s="138"/>
      <c r="R1907" s="138"/>
      <c r="S1907" s="138"/>
      <c r="T1907" s="138"/>
      <c r="U1907" s="138"/>
      <c r="V1907" s="138"/>
      <c r="W1907" s="138"/>
      <c r="X1907" s="138"/>
      <c r="Y1907" s="138"/>
      <c r="Z1907" s="138"/>
      <c r="AA1907" s="138"/>
      <c r="AB1907" s="138"/>
      <c r="AC1907" s="138"/>
      <c r="AD1907" s="138"/>
      <c r="AE1907" s="138"/>
      <c r="AF1907" s="138"/>
      <c r="AG1907" s="138"/>
    </row>
    <row r="1908" spans="1:33" s="137" customFormat="1" ht="15">
      <c r="A1908" s="139"/>
      <c r="B1908" s="191"/>
      <c r="C1908" s="13"/>
      <c r="D1908" s="13"/>
      <c r="E1908" s="586"/>
      <c r="F1908" s="40"/>
      <c r="G1908" s="159"/>
      <c r="H1908" s="138"/>
      <c r="I1908" s="138"/>
      <c r="J1908" s="138"/>
      <c r="K1908" s="138"/>
      <c r="L1908" s="138"/>
      <c r="M1908" s="138"/>
      <c r="N1908" s="138"/>
      <c r="O1908" s="138"/>
      <c r="P1908" s="138"/>
      <c r="Q1908" s="138"/>
      <c r="R1908" s="138"/>
      <c r="S1908" s="138"/>
      <c r="T1908" s="138"/>
      <c r="U1908" s="138"/>
      <c r="V1908" s="138"/>
      <c r="W1908" s="138"/>
      <c r="X1908" s="138"/>
      <c r="Y1908" s="138"/>
      <c r="Z1908" s="138"/>
      <c r="AA1908" s="138"/>
      <c r="AB1908" s="138"/>
      <c r="AC1908" s="138"/>
      <c r="AD1908" s="138"/>
      <c r="AE1908" s="138"/>
      <c r="AF1908" s="138"/>
      <c r="AG1908" s="138"/>
    </row>
    <row r="1909" spans="1:33" s="137" customFormat="1" ht="15">
      <c r="A1909" s="139"/>
      <c r="B1909" s="205" t="s">
        <v>1042</v>
      </c>
      <c r="C1909" s="13"/>
      <c r="D1909" s="13"/>
      <c r="E1909" s="586"/>
      <c r="F1909" s="40"/>
      <c r="G1909" s="159"/>
      <c r="H1909" s="138"/>
      <c r="I1909" s="138"/>
      <c r="J1909" s="138"/>
      <c r="K1909" s="138"/>
      <c r="L1909" s="138"/>
      <c r="M1909" s="138"/>
      <c r="N1909" s="138"/>
      <c r="O1909" s="138"/>
      <c r="P1909" s="138"/>
      <c r="Q1909" s="138"/>
      <c r="R1909" s="138"/>
      <c r="S1909" s="138"/>
      <c r="T1909" s="138"/>
      <c r="U1909" s="138"/>
      <c r="V1909" s="138"/>
      <c r="W1909" s="138"/>
      <c r="X1909" s="138"/>
      <c r="Y1909" s="138"/>
      <c r="Z1909" s="138"/>
      <c r="AA1909" s="138"/>
      <c r="AB1909" s="138"/>
      <c r="AC1909" s="138"/>
      <c r="AD1909" s="138"/>
      <c r="AE1909" s="138"/>
      <c r="AF1909" s="138"/>
      <c r="AG1909" s="138"/>
    </row>
    <row r="1910" spans="1:33" s="137" customFormat="1" ht="38.25">
      <c r="A1910" s="139"/>
      <c r="B1910" s="191" t="s">
        <v>768</v>
      </c>
      <c r="C1910" s="13"/>
      <c r="D1910" s="13"/>
      <c r="E1910" s="586"/>
      <c r="F1910" s="40"/>
      <c r="G1910" s="159"/>
      <c r="H1910" s="138"/>
      <c r="I1910" s="138"/>
      <c r="J1910" s="138"/>
      <c r="K1910" s="138"/>
      <c r="L1910" s="138"/>
      <c r="M1910" s="138"/>
      <c r="N1910" s="138"/>
      <c r="O1910" s="138"/>
      <c r="P1910" s="138"/>
      <c r="Q1910" s="138"/>
      <c r="R1910" s="138"/>
      <c r="S1910" s="138"/>
      <c r="T1910" s="138"/>
      <c r="U1910" s="138"/>
      <c r="V1910" s="138"/>
      <c r="W1910" s="138"/>
      <c r="X1910" s="138"/>
      <c r="Y1910" s="138"/>
      <c r="Z1910" s="138"/>
      <c r="AA1910" s="138"/>
      <c r="AB1910" s="138"/>
      <c r="AC1910" s="138"/>
      <c r="AD1910" s="138"/>
      <c r="AE1910" s="138"/>
      <c r="AF1910" s="138"/>
      <c r="AG1910" s="138"/>
    </row>
    <row r="1911" spans="1:33" s="137" customFormat="1" ht="38.25">
      <c r="A1911" s="139"/>
      <c r="B1911" s="206" t="s">
        <v>770</v>
      </c>
      <c r="C1911" s="13"/>
      <c r="D1911" s="13"/>
      <c r="E1911" s="586"/>
      <c r="F1911" s="40"/>
      <c r="G1911" s="159"/>
      <c r="H1911" s="138"/>
      <c r="I1911" s="138"/>
      <c r="J1911" s="138"/>
      <c r="K1911" s="138"/>
      <c r="L1911" s="138"/>
      <c r="M1911" s="138"/>
      <c r="N1911" s="138"/>
      <c r="O1911" s="138"/>
      <c r="P1911" s="138"/>
      <c r="Q1911" s="138"/>
      <c r="R1911" s="138"/>
      <c r="S1911" s="138"/>
      <c r="T1911" s="138"/>
      <c r="U1911" s="138"/>
      <c r="V1911" s="138"/>
      <c r="W1911" s="138"/>
      <c r="X1911" s="138"/>
      <c r="Y1911" s="138"/>
      <c r="Z1911" s="138"/>
      <c r="AA1911" s="138"/>
      <c r="AB1911" s="138"/>
      <c r="AC1911" s="138"/>
      <c r="AD1911" s="138"/>
      <c r="AE1911" s="138"/>
      <c r="AF1911" s="138"/>
      <c r="AG1911" s="138"/>
    </row>
    <row r="1912" spans="1:33" s="137" customFormat="1" ht="15">
      <c r="A1912" s="139"/>
      <c r="B1912" s="206" t="s">
        <v>1044</v>
      </c>
      <c r="C1912" s="13"/>
      <c r="D1912" s="13"/>
      <c r="E1912" s="586"/>
      <c r="F1912" s="40"/>
      <c r="G1912" s="159"/>
      <c r="H1912" s="138"/>
      <c r="I1912" s="138"/>
      <c r="J1912" s="138"/>
      <c r="K1912" s="138"/>
      <c r="L1912" s="138"/>
      <c r="M1912" s="138"/>
      <c r="N1912" s="138"/>
      <c r="O1912" s="138"/>
      <c r="P1912" s="138"/>
      <c r="Q1912" s="138"/>
      <c r="R1912" s="138"/>
      <c r="S1912" s="138"/>
      <c r="T1912" s="138"/>
      <c r="U1912" s="138"/>
      <c r="V1912" s="138"/>
      <c r="W1912" s="138"/>
      <c r="X1912" s="138"/>
      <c r="Y1912" s="138"/>
      <c r="Z1912" s="138"/>
      <c r="AA1912" s="138"/>
      <c r="AB1912" s="138"/>
      <c r="AC1912" s="138"/>
      <c r="AD1912" s="138"/>
      <c r="AE1912" s="138"/>
      <c r="AF1912" s="138"/>
      <c r="AG1912" s="138"/>
    </row>
    <row r="1913" spans="1:33" s="137" customFormat="1" ht="127.5">
      <c r="A1913" s="139"/>
      <c r="B1913" s="191" t="s">
        <v>771</v>
      </c>
      <c r="C1913" s="13"/>
      <c r="D1913" s="13"/>
      <c r="E1913" s="586"/>
      <c r="F1913" s="40"/>
      <c r="G1913" s="159"/>
      <c r="H1913" s="138"/>
      <c r="I1913" s="138"/>
      <c r="J1913" s="138"/>
      <c r="K1913" s="138"/>
      <c r="L1913" s="138"/>
      <c r="M1913" s="138"/>
      <c r="N1913" s="138"/>
      <c r="O1913" s="138"/>
      <c r="P1913" s="138"/>
      <c r="Q1913" s="138"/>
      <c r="R1913" s="138"/>
      <c r="S1913" s="138"/>
      <c r="T1913" s="138"/>
      <c r="U1913" s="138"/>
      <c r="V1913" s="138"/>
      <c r="W1913" s="138"/>
      <c r="X1913" s="138"/>
      <c r="Y1913" s="138"/>
      <c r="Z1913" s="138"/>
      <c r="AA1913" s="138"/>
      <c r="AB1913" s="138"/>
      <c r="AC1913" s="138"/>
      <c r="AD1913" s="138"/>
      <c r="AE1913" s="138"/>
      <c r="AF1913" s="138"/>
      <c r="AG1913" s="138"/>
    </row>
    <row r="1914" spans="1:33" s="137" customFormat="1" ht="25.5">
      <c r="A1914" s="139"/>
      <c r="B1914" s="206" t="s">
        <v>772</v>
      </c>
      <c r="C1914" s="13"/>
      <c r="D1914" s="13"/>
      <c r="E1914" s="586"/>
      <c r="F1914" s="40"/>
      <c r="G1914" s="159"/>
      <c r="H1914" s="138"/>
      <c r="I1914" s="138"/>
      <c r="J1914" s="138"/>
      <c r="K1914" s="138"/>
      <c r="L1914" s="138"/>
      <c r="M1914" s="138"/>
      <c r="N1914" s="138"/>
      <c r="O1914" s="138"/>
      <c r="P1914" s="138"/>
      <c r="Q1914" s="138"/>
      <c r="R1914" s="138"/>
      <c r="S1914" s="138"/>
      <c r="T1914" s="138"/>
      <c r="U1914" s="138"/>
      <c r="V1914" s="138"/>
      <c r="W1914" s="138"/>
      <c r="X1914" s="138"/>
      <c r="Y1914" s="138"/>
      <c r="Z1914" s="138"/>
      <c r="AA1914" s="138"/>
      <c r="AB1914" s="138"/>
      <c r="AC1914" s="138"/>
      <c r="AD1914" s="138"/>
      <c r="AE1914" s="138"/>
      <c r="AF1914" s="138"/>
      <c r="AG1914" s="138"/>
    </row>
    <row r="1915" spans="1:33" s="137" customFormat="1" ht="15">
      <c r="A1915" s="139"/>
      <c r="B1915" s="191"/>
      <c r="C1915" s="13"/>
      <c r="D1915" s="13"/>
      <c r="E1915" s="586"/>
      <c r="F1915" s="40"/>
      <c r="G1915" s="159"/>
      <c r="H1915" s="138"/>
      <c r="I1915" s="138"/>
      <c r="J1915" s="138"/>
      <c r="K1915" s="138"/>
      <c r="L1915" s="138"/>
      <c r="M1915" s="138"/>
      <c r="N1915" s="138"/>
      <c r="O1915" s="138"/>
      <c r="P1915" s="138"/>
      <c r="Q1915" s="138"/>
      <c r="R1915" s="138"/>
      <c r="S1915" s="138"/>
      <c r="T1915" s="138"/>
      <c r="U1915" s="138"/>
      <c r="V1915" s="138"/>
      <c r="W1915" s="138"/>
      <c r="X1915" s="138"/>
      <c r="Y1915" s="138"/>
      <c r="Z1915" s="138"/>
      <c r="AA1915" s="138"/>
      <c r="AB1915" s="138"/>
      <c r="AC1915" s="138"/>
      <c r="AD1915" s="138"/>
      <c r="AE1915" s="138"/>
      <c r="AF1915" s="138"/>
      <c r="AG1915" s="138"/>
    </row>
    <row r="1916" spans="1:33" s="137" customFormat="1" ht="15">
      <c r="A1916" s="139"/>
      <c r="B1916" s="187" t="s">
        <v>1461</v>
      </c>
      <c r="C1916" s="13"/>
      <c r="D1916" s="13"/>
      <c r="E1916" s="586"/>
      <c r="F1916" s="40"/>
      <c r="G1916" s="159"/>
      <c r="H1916" s="138"/>
      <c r="I1916" s="138"/>
      <c r="J1916" s="138"/>
      <c r="K1916" s="138"/>
      <c r="L1916" s="138"/>
      <c r="M1916" s="138"/>
      <c r="N1916" s="138"/>
      <c r="O1916" s="138"/>
      <c r="P1916" s="138"/>
      <c r="Q1916" s="138"/>
      <c r="R1916" s="138"/>
      <c r="S1916" s="138"/>
      <c r="T1916" s="138"/>
      <c r="U1916" s="138"/>
      <c r="V1916" s="138"/>
      <c r="W1916" s="138"/>
      <c r="X1916" s="138"/>
      <c r="Y1916" s="138"/>
      <c r="Z1916" s="138"/>
      <c r="AA1916" s="138"/>
      <c r="AB1916" s="138"/>
      <c r="AC1916" s="138"/>
      <c r="AD1916" s="138"/>
      <c r="AE1916" s="138"/>
      <c r="AF1916" s="138"/>
      <c r="AG1916" s="138"/>
    </row>
    <row r="1917" spans="1:33" s="137" customFormat="1" ht="89.25">
      <c r="A1917" s="139"/>
      <c r="B1917" s="206" t="s">
        <v>773</v>
      </c>
      <c r="C1917" s="13"/>
      <c r="D1917" s="13"/>
      <c r="E1917" s="586"/>
      <c r="F1917" s="40"/>
      <c r="G1917" s="159"/>
      <c r="H1917" s="138"/>
      <c r="I1917" s="138"/>
      <c r="J1917" s="138"/>
      <c r="K1917" s="138"/>
      <c r="L1917" s="138"/>
      <c r="M1917" s="138"/>
      <c r="N1917" s="138"/>
      <c r="O1917" s="138"/>
      <c r="P1917" s="138"/>
      <c r="Q1917" s="138"/>
      <c r="R1917" s="138"/>
      <c r="S1917" s="138"/>
      <c r="T1917" s="138"/>
      <c r="U1917" s="138"/>
      <c r="V1917" s="138"/>
      <c r="W1917" s="138"/>
      <c r="X1917" s="138"/>
      <c r="Y1917" s="138"/>
      <c r="Z1917" s="138"/>
      <c r="AA1917" s="138"/>
      <c r="AB1917" s="138"/>
      <c r="AC1917" s="138"/>
      <c r="AD1917" s="138"/>
      <c r="AE1917" s="138"/>
      <c r="AF1917" s="138"/>
      <c r="AG1917" s="138"/>
    </row>
    <row r="1918" spans="1:33" s="137" customFormat="1" ht="15">
      <c r="A1918" s="139"/>
      <c r="B1918" s="206" t="s">
        <v>1463</v>
      </c>
      <c r="C1918" s="13"/>
      <c r="D1918" s="13"/>
      <c r="E1918" s="586"/>
      <c r="F1918" s="40"/>
      <c r="G1918" s="159"/>
      <c r="H1918" s="138"/>
      <c r="I1918" s="138"/>
      <c r="J1918" s="138"/>
      <c r="K1918" s="138"/>
      <c r="L1918" s="138"/>
      <c r="M1918" s="138"/>
      <c r="N1918" s="138"/>
      <c r="O1918" s="138"/>
      <c r="P1918" s="138"/>
      <c r="Q1918" s="138"/>
      <c r="R1918" s="138"/>
      <c r="S1918" s="138"/>
      <c r="T1918" s="138"/>
      <c r="U1918" s="138"/>
      <c r="V1918" s="138"/>
      <c r="W1918" s="138"/>
      <c r="X1918" s="138"/>
      <c r="Y1918" s="138"/>
      <c r="Z1918" s="138"/>
      <c r="AA1918" s="138"/>
      <c r="AB1918" s="138"/>
      <c r="AC1918" s="138"/>
      <c r="AD1918" s="138"/>
      <c r="AE1918" s="138"/>
      <c r="AF1918" s="138"/>
      <c r="AG1918" s="138"/>
    </row>
    <row r="1919" spans="1:33" s="137" customFormat="1" ht="15">
      <c r="A1919" s="139"/>
      <c r="B1919" s="187"/>
      <c r="C1919" s="13"/>
      <c r="D1919" s="13"/>
      <c r="E1919" s="586"/>
      <c r="F1919" s="40"/>
      <c r="G1919" s="159"/>
      <c r="H1919" s="138"/>
      <c r="I1919" s="138"/>
      <c r="J1919" s="138"/>
      <c r="K1919" s="138"/>
      <c r="L1919" s="138"/>
      <c r="M1919" s="138"/>
      <c r="N1919" s="138"/>
      <c r="O1919" s="138"/>
      <c r="P1919" s="138"/>
      <c r="Q1919" s="138"/>
      <c r="R1919" s="138"/>
      <c r="S1919" s="138"/>
      <c r="T1919" s="138"/>
      <c r="U1919" s="138"/>
      <c r="V1919" s="138"/>
      <c r="W1919" s="138"/>
      <c r="X1919" s="138"/>
      <c r="Y1919" s="138"/>
      <c r="Z1919" s="138"/>
      <c r="AA1919" s="138"/>
      <c r="AB1919" s="138"/>
      <c r="AC1919" s="138"/>
      <c r="AD1919" s="138"/>
      <c r="AE1919" s="138"/>
      <c r="AF1919" s="138"/>
      <c r="AG1919" s="138"/>
    </row>
    <row r="1920" spans="1:33" s="137" customFormat="1" ht="25.5">
      <c r="A1920" s="139"/>
      <c r="B1920" s="190" t="s">
        <v>1046</v>
      </c>
      <c r="C1920" s="13"/>
      <c r="D1920" s="13"/>
      <c r="E1920" s="586"/>
      <c r="F1920" s="40"/>
      <c r="G1920" s="159"/>
      <c r="H1920" s="138"/>
      <c r="I1920" s="138"/>
      <c r="J1920" s="138"/>
      <c r="K1920" s="138"/>
      <c r="L1920" s="138"/>
      <c r="M1920" s="138"/>
      <c r="N1920" s="138"/>
      <c r="O1920" s="138"/>
      <c r="P1920" s="138"/>
      <c r="Q1920" s="138"/>
      <c r="R1920" s="138"/>
      <c r="S1920" s="138"/>
      <c r="T1920" s="138"/>
      <c r="U1920" s="138"/>
      <c r="V1920" s="138"/>
      <c r="W1920" s="138"/>
      <c r="X1920" s="138"/>
      <c r="Y1920" s="138"/>
      <c r="Z1920" s="138"/>
      <c r="AA1920" s="138"/>
      <c r="AB1920" s="138"/>
      <c r="AC1920" s="138"/>
      <c r="AD1920" s="138"/>
      <c r="AE1920" s="138"/>
      <c r="AF1920" s="138"/>
      <c r="AG1920" s="138"/>
    </row>
    <row r="1921" spans="1:33" s="137" customFormat="1" ht="15">
      <c r="A1921" s="139"/>
      <c r="B1921" s="206" t="s">
        <v>1464</v>
      </c>
      <c r="C1921" s="13"/>
      <c r="D1921" s="13"/>
      <c r="E1921" s="586"/>
      <c r="F1921" s="40"/>
      <c r="G1921" s="159"/>
      <c r="H1921" s="138"/>
      <c r="I1921" s="138"/>
      <c r="J1921" s="138"/>
      <c r="K1921" s="138"/>
      <c r="L1921" s="138"/>
      <c r="M1921" s="138"/>
      <c r="N1921" s="138"/>
      <c r="O1921" s="138"/>
      <c r="P1921" s="138"/>
      <c r="Q1921" s="138"/>
      <c r="R1921" s="138"/>
      <c r="S1921" s="138"/>
      <c r="T1921" s="138"/>
      <c r="U1921" s="138"/>
      <c r="V1921" s="138"/>
      <c r="W1921" s="138"/>
      <c r="X1921" s="138"/>
      <c r="Y1921" s="138"/>
      <c r="Z1921" s="138"/>
      <c r="AA1921" s="138"/>
      <c r="AB1921" s="138"/>
      <c r="AC1921" s="138"/>
      <c r="AD1921" s="138"/>
      <c r="AE1921" s="138"/>
      <c r="AF1921" s="138"/>
      <c r="AG1921" s="138"/>
    </row>
    <row r="1922" spans="1:33" s="137" customFormat="1" ht="25.5">
      <c r="A1922" s="139"/>
      <c r="B1922" s="206" t="s">
        <v>774</v>
      </c>
      <c r="C1922" s="13"/>
      <c r="D1922" s="13"/>
      <c r="E1922" s="586"/>
      <c r="F1922" s="40"/>
      <c r="G1922" s="159"/>
      <c r="H1922" s="138"/>
      <c r="I1922" s="138"/>
      <c r="J1922" s="138"/>
      <c r="K1922" s="138"/>
      <c r="L1922" s="138"/>
      <c r="M1922" s="138"/>
      <c r="N1922" s="138"/>
      <c r="O1922" s="138"/>
      <c r="P1922" s="138"/>
      <c r="Q1922" s="138"/>
      <c r="R1922" s="138"/>
      <c r="S1922" s="138"/>
      <c r="T1922" s="138"/>
      <c r="U1922" s="138"/>
      <c r="V1922" s="138"/>
      <c r="W1922" s="138"/>
      <c r="X1922" s="138"/>
      <c r="Y1922" s="138"/>
      <c r="Z1922" s="138"/>
      <c r="AA1922" s="138"/>
      <c r="AB1922" s="138"/>
      <c r="AC1922" s="138"/>
      <c r="AD1922" s="138"/>
      <c r="AE1922" s="138"/>
      <c r="AF1922" s="138"/>
      <c r="AG1922" s="138"/>
    </row>
    <row r="1923" spans="1:33" s="137" customFormat="1" ht="25.5">
      <c r="A1923" s="139"/>
      <c r="B1923" s="206" t="s">
        <v>1466</v>
      </c>
      <c r="C1923" s="13"/>
      <c r="D1923" s="13"/>
      <c r="E1923" s="586"/>
      <c r="F1923" s="40"/>
      <c r="G1923" s="159"/>
      <c r="H1923" s="138"/>
      <c r="I1923" s="138"/>
      <c r="J1923" s="138"/>
      <c r="K1923" s="138"/>
      <c r="L1923" s="138"/>
      <c r="M1923" s="138"/>
      <c r="N1923" s="138"/>
      <c r="O1923" s="138"/>
      <c r="P1923" s="138"/>
      <c r="Q1923" s="138"/>
      <c r="R1923" s="138"/>
      <c r="S1923" s="138"/>
      <c r="T1923" s="138"/>
      <c r="U1923" s="138"/>
      <c r="V1923" s="138"/>
      <c r="W1923" s="138"/>
      <c r="X1923" s="138"/>
      <c r="Y1923" s="138"/>
      <c r="Z1923" s="138"/>
      <c r="AA1923" s="138"/>
      <c r="AB1923" s="138"/>
      <c r="AC1923" s="138"/>
      <c r="AD1923" s="138"/>
      <c r="AE1923" s="138"/>
      <c r="AF1923" s="138"/>
      <c r="AG1923" s="138"/>
    </row>
    <row r="1924" spans="1:33" s="137" customFormat="1" ht="25.5">
      <c r="A1924" s="139"/>
      <c r="B1924" s="206" t="s">
        <v>1467</v>
      </c>
      <c r="C1924" s="13"/>
      <c r="D1924" s="13"/>
      <c r="E1924" s="586"/>
      <c r="F1924" s="40"/>
      <c r="G1924" s="159"/>
      <c r="H1924" s="138"/>
      <c r="I1924" s="138"/>
      <c r="J1924" s="138"/>
      <c r="K1924" s="138"/>
      <c r="L1924" s="138"/>
      <c r="M1924" s="138"/>
      <c r="N1924" s="138"/>
      <c r="O1924" s="138"/>
      <c r="P1924" s="138"/>
      <c r="Q1924" s="138"/>
      <c r="R1924" s="138"/>
      <c r="S1924" s="138"/>
      <c r="T1924" s="138"/>
      <c r="U1924" s="138"/>
      <c r="V1924" s="138"/>
      <c r="W1924" s="138"/>
      <c r="X1924" s="138"/>
      <c r="Y1924" s="138"/>
      <c r="Z1924" s="138"/>
      <c r="AA1924" s="138"/>
      <c r="AB1924" s="138"/>
      <c r="AC1924" s="138"/>
      <c r="AD1924" s="138"/>
      <c r="AE1924" s="138"/>
      <c r="AF1924" s="138"/>
      <c r="AG1924" s="138"/>
    </row>
    <row r="1925" spans="1:33" s="137" customFormat="1" ht="15">
      <c r="A1925" s="139"/>
      <c r="B1925" s="189" t="s">
        <v>1048</v>
      </c>
      <c r="C1925" s="13"/>
      <c r="D1925" s="13"/>
      <c r="E1925" s="586"/>
      <c r="F1925" s="40"/>
      <c r="G1925" s="159"/>
      <c r="H1925" s="138"/>
      <c r="I1925" s="138"/>
      <c r="J1925" s="138"/>
      <c r="K1925" s="138"/>
      <c r="L1925" s="138"/>
      <c r="M1925" s="138"/>
      <c r="N1925" s="138"/>
      <c r="O1925" s="138"/>
      <c r="P1925" s="138"/>
      <c r="Q1925" s="138"/>
      <c r="R1925" s="138"/>
      <c r="S1925" s="138"/>
      <c r="T1925" s="138"/>
      <c r="U1925" s="138"/>
      <c r="V1925" s="138"/>
      <c r="W1925" s="138"/>
      <c r="X1925" s="138"/>
      <c r="Y1925" s="138"/>
      <c r="Z1925" s="138"/>
      <c r="AA1925" s="138"/>
      <c r="AB1925" s="138"/>
      <c r="AC1925" s="138"/>
      <c r="AD1925" s="138"/>
      <c r="AE1925" s="138"/>
      <c r="AF1925" s="138"/>
      <c r="AG1925" s="138"/>
    </row>
    <row r="1926" spans="1:33" s="137" customFormat="1" ht="15">
      <c r="A1926" s="139"/>
      <c r="B1926" s="204" t="s">
        <v>775</v>
      </c>
      <c r="C1926" s="13"/>
      <c r="D1926" s="13"/>
      <c r="E1926" s="586"/>
      <c r="F1926" s="40"/>
      <c r="G1926" s="159"/>
      <c r="H1926" s="138"/>
      <c r="I1926" s="138"/>
      <c r="J1926" s="138"/>
      <c r="K1926" s="138"/>
      <c r="L1926" s="138"/>
      <c r="M1926" s="138"/>
      <c r="N1926" s="138"/>
      <c r="O1926" s="138"/>
      <c r="P1926" s="138"/>
      <c r="Q1926" s="138"/>
      <c r="R1926" s="138"/>
      <c r="S1926" s="138"/>
      <c r="T1926" s="138"/>
      <c r="U1926" s="138"/>
      <c r="V1926" s="138"/>
      <c r="W1926" s="138"/>
      <c r="X1926" s="138"/>
      <c r="Y1926" s="138"/>
      <c r="Z1926" s="138"/>
      <c r="AA1926" s="138"/>
      <c r="AB1926" s="138"/>
      <c r="AC1926" s="138"/>
      <c r="AD1926" s="138"/>
      <c r="AE1926" s="138"/>
      <c r="AF1926" s="138"/>
      <c r="AG1926" s="138"/>
    </row>
    <row r="1927" spans="1:33" s="137" customFormat="1" ht="25.5">
      <c r="A1927" s="139"/>
      <c r="B1927" s="204" t="s">
        <v>776</v>
      </c>
      <c r="C1927" s="13"/>
      <c r="D1927" s="13"/>
      <c r="E1927" s="586"/>
      <c r="F1927" s="40"/>
      <c r="G1927" s="159"/>
      <c r="H1927" s="138"/>
      <c r="I1927" s="138"/>
      <c r="J1927" s="138"/>
      <c r="K1927" s="138"/>
      <c r="L1927" s="138"/>
      <c r="M1927" s="138"/>
      <c r="N1927" s="138"/>
      <c r="O1927" s="138"/>
      <c r="P1927" s="138"/>
      <c r="Q1927" s="138"/>
      <c r="R1927" s="138"/>
      <c r="S1927" s="138"/>
      <c r="T1927" s="138"/>
      <c r="U1927" s="138"/>
      <c r="V1927" s="138"/>
      <c r="W1927" s="138"/>
      <c r="X1927" s="138"/>
      <c r="Y1927" s="138"/>
      <c r="Z1927" s="138"/>
      <c r="AA1927" s="138"/>
      <c r="AB1927" s="138"/>
      <c r="AC1927" s="138"/>
      <c r="AD1927" s="138"/>
      <c r="AE1927" s="138"/>
      <c r="AF1927" s="138"/>
      <c r="AG1927" s="138"/>
    </row>
    <row r="1928" spans="1:33" s="137" customFormat="1" ht="25.5">
      <c r="A1928" s="139"/>
      <c r="B1928" s="204" t="s">
        <v>777</v>
      </c>
      <c r="C1928" s="13"/>
      <c r="D1928" s="13"/>
      <c r="E1928" s="586"/>
      <c r="F1928" s="40"/>
      <c r="G1928" s="159"/>
      <c r="H1928" s="138"/>
      <c r="I1928" s="138"/>
      <c r="J1928" s="138"/>
      <c r="K1928" s="138"/>
      <c r="L1928" s="138"/>
      <c r="M1928" s="138"/>
      <c r="N1928" s="138"/>
      <c r="O1928" s="138"/>
      <c r="P1928" s="138"/>
      <c r="Q1928" s="138"/>
      <c r="R1928" s="138"/>
      <c r="S1928" s="138"/>
      <c r="T1928" s="138"/>
      <c r="U1928" s="138"/>
      <c r="V1928" s="138"/>
      <c r="W1928" s="138"/>
      <c r="X1928" s="138"/>
      <c r="Y1928" s="138"/>
      <c r="Z1928" s="138"/>
      <c r="AA1928" s="138"/>
      <c r="AB1928" s="138"/>
      <c r="AC1928" s="138"/>
      <c r="AD1928" s="138"/>
      <c r="AE1928" s="138"/>
      <c r="AF1928" s="138"/>
      <c r="AG1928" s="138"/>
    </row>
    <row r="1929" spans="1:33" s="137" customFormat="1" ht="38.25">
      <c r="A1929" s="139"/>
      <c r="B1929" s="204" t="s">
        <v>778</v>
      </c>
      <c r="C1929" s="13"/>
      <c r="D1929" s="13"/>
      <c r="E1929" s="586"/>
      <c r="F1929" s="40"/>
      <c r="G1929" s="159"/>
      <c r="H1929" s="138"/>
      <c r="I1929" s="138"/>
      <c r="J1929" s="138"/>
      <c r="K1929" s="138"/>
      <c r="L1929" s="138"/>
      <c r="M1929" s="138"/>
      <c r="N1929" s="138"/>
      <c r="O1929" s="138"/>
      <c r="P1929" s="138"/>
      <c r="Q1929" s="138"/>
      <c r="R1929" s="138"/>
      <c r="S1929" s="138"/>
      <c r="T1929" s="138"/>
      <c r="U1929" s="138"/>
      <c r="V1929" s="138"/>
      <c r="W1929" s="138"/>
      <c r="X1929" s="138"/>
      <c r="Y1929" s="138"/>
      <c r="Z1929" s="138"/>
      <c r="AA1929" s="138"/>
      <c r="AB1929" s="138"/>
      <c r="AC1929" s="138"/>
      <c r="AD1929" s="138"/>
      <c r="AE1929" s="138"/>
      <c r="AF1929" s="138"/>
      <c r="AG1929" s="138"/>
    </row>
    <row r="1930" spans="1:33" s="137" customFormat="1" ht="15">
      <c r="A1930" s="139"/>
      <c r="B1930" s="204" t="s">
        <v>1469</v>
      </c>
      <c r="C1930" s="13"/>
      <c r="D1930" s="13"/>
      <c r="E1930" s="586"/>
      <c r="F1930" s="40"/>
      <c r="G1930" s="159"/>
      <c r="H1930" s="138"/>
      <c r="I1930" s="138"/>
      <c r="J1930" s="138"/>
      <c r="K1930" s="138"/>
      <c r="L1930" s="138"/>
      <c r="M1930" s="138"/>
      <c r="N1930" s="138"/>
      <c r="O1930" s="138"/>
      <c r="P1930" s="138"/>
      <c r="Q1930" s="138"/>
      <c r="R1930" s="138"/>
      <c r="S1930" s="138"/>
      <c r="T1930" s="138"/>
      <c r="U1930" s="138"/>
      <c r="V1930" s="138"/>
      <c r="W1930" s="138"/>
      <c r="X1930" s="138"/>
      <c r="Y1930" s="138"/>
      <c r="Z1930" s="138"/>
      <c r="AA1930" s="138"/>
      <c r="AB1930" s="138"/>
      <c r="AC1930" s="138"/>
      <c r="AD1930" s="138"/>
      <c r="AE1930" s="138"/>
      <c r="AF1930" s="138"/>
      <c r="AG1930" s="138"/>
    </row>
    <row r="1931" spans="1:33" s="137" customFormat="1" ht="15">
      <c r="A1931" s="139"/>
      <c r="B1931" s="204" t="s">
        <v>1049</v>
      </c>
      <c r="C1931" s="13"/>
      <c r="D1931" s="13"/>
      <c r="E1931" s="586"/>
      <c r="F1931" s="40"/>
      <c r="G1931" s="159"/>
      <c r="H1931" s="138"/>
      <c r="I1931" s="138"/>
      <c r="J1931" s="138"/>
      <c r="K1931" s="138"/>
      <c r="L1931" s="138"/>
      <c r="M1931" s="138"/>
      <c r="N1931" s="138"/>
      <c r="O1931" s="138"/>
      <c r="P1931" s="138"/>
      <c r="Q1931" s="138"/>
      <c r="R1931" s="138"/>
      <c r="S1931" s="138"/>
      <c r="T1931" s="138"/>
      <c r="U1931" s="138"/>
      <c r="V1931" s="138"/>
      <c r="W1931" s="138"/>
      <c r="X1931" s="138"/>
      <c r="Y1931" s="138"/>
      <c r="Z1931" s="138"/>
      <c r="AA1931" s="138"/>
      <c r="AB1931" s="138"/>
      <c r="AC1931" s="138"/>
      <c r="AD1931" s="138"/>
      <c r="AE1931" s="138"/>
      <c r="AF1931" s="138"/>
      <c r="AG1931" s="138"/>
    </row>
    <row r="1932" spans="1:33" s="137" customFormat="1" ht="15">
      <c r="A1932" s="139"/>
      <c r="B1932" s="204"/>
      <c r="C1932" s="13" t="s">
        <v>1588</v>
      </c>
      <c r="D1932" s="13">
        <v>1</v>
      </c>
      <c r="E1932" s="586"/>
      <c r="F1932" s="40">
        <f>D1932*E1932</f>
        <v>0</v>
      </c>
      <c r="G1932" s="159"/>
      <c r="H1932" s="138"/>
      <c r="I1932" s="138"/>
      <c r="J1932" s="138"/>
      <c r="K1932" s="138"/>
      <c r="L1932" s="138"/>
      <c r="M1932" s="138"/>
      <c r="N1932" s="138"/>
      <c r="O1932" s="138"/>
      <c r="P1932" s="138"/>
      <c r="Q1932" s="138"/>
      <c r="R1932" s="138"/>
      <c r="S1932" s="138"/>
      <c r="T1932" s="138"/>
      <c r="U1932" s="138"/>
      <c r="V1932" s="138"/>
      <c r="W1932" s="138"/>
      <c r="X1932" s="138"/>
      <c r="Y1932" s="138"/>
      <c r="Z1932" s="138"/>
      <c r="AA1932" s="138"/>
      <c r="AB1932" s="138"/>
      <c r="AC1932" s="138"/>
      <c r="AD1932" s="138"/>
      <c r="AE1932" s="138"/>
      <c r="AF1932" s="138"/>
      <c r="AG1932" s="138"/>
    </row>
    <row r="1933" spans="1:33" s="137" customFormat="1" ht="15">
      <c r="A1933" s="139"/>
      <c r="B1933" s="207"/>
      <c r="C1933" s="13"/>
      <c r="D1933" s="13"/>
      <c r="E1933" s="586"/>
      <c r="F1933" s="40"/>
      <c r="G1933" s="159"/>
      <c r="H1933" s="138"/>
      <c r="I1933" s="138"/>
      <c r="J1933" s="138"/>
      <c r="K1933" s="138"/>
      <c r="L1933" s="138"/>
      <c r="M1933" s="138"/>
      <c r="N1933" s="138"/>
      <c r="O1933" s="138"/>
      <c r="P1933" s="138"/>
      <c r="Q1933" s="138"/>
      <c r="R1933" s="138"/>
      <c r="S1933" s="138"/>
      <c r="T1933" s="138"/>
      <c r="U1933" s="138"/>
      <c r="V1933" s="138"/>
      <c r="W1933" s="138"/>
      <c r="X1933" s="138"/>
      <c r="Y1933" s="138"/>
      <c r="Z1933" s="138"/>
      <c r="AA1933" s="138"/>
      <c r="AB1933" s="138"/>
      <c r="AC1933" s="138"/>
      <c r="AD1933" s="138"/>
      <c r="AE1933" s="138"/>
      <c r="AF1933" s="138"/>
      <c r="AG1933" s="138"/>
    </row>
    <row r="1934" spans="1:33" s="185" customFormat="1" ht="25.5">
      <c r="A1934" s="139" t="s">
        <v>1875</v>
      </c>
      <c r="B1934" s="198" t="s">
        <v>779</v>
      </c>
      <c r="C1934" s="8"/>
      <c r="D1934" s="8"/>
      <c r="E1934" s="586"/>
      <c r="F1934" s="40"/>
      <c r="G1934" s="159"/>
      <c r="H1934" s="184"/>
      <c r="I1934" s="184"/>
      <c r="J1934" s="184"/>
      <c r="K1934" s="184"/>
      <c r="L1934" s="184"/>
      <c r="M1934" s="184"/>
      <c r="N1934" s="184"/>
      <c r="O1934" s="184"/>
      <c r="P1934" s="184"/>
      <c r="Q1934" s="184"/>
      <c r="R1934" s="184"/>
      <c r="S1934" s="184"/>
      <c r="T1934" s="184"/>
      <c r="U1934" s="184"/>
      <c r="V1934" s="184"/>
      <c r="W1934" s="184"/>
      <c r="X1934" s="184"/>
      <c r="Y1934" s="184"/>
      <c r="Z1934" s="184"/>
      <c r="AA1934" s="184"/>
      <c r="AB1934" s="184"/>
      <c r="AC1934" s="184"/>
      <c r="AD1934" s="184"/>
      <c r="AE1934" s="184"/>
      <c r="AF1934" s="184"/>
      <c r="AG1934" s="184"/>
    </row>
    <row r="1935" spans="1:33" s="137" customFormat="1" ht="178.5">
      <c r="A1935" s="139"/>
      <c r="B1935" s="50" t="s">
        <v>780</v>
      </c>
      <c r="C1935" s="13"/>
      <c r="D1935" s="13"/>
      <c r="E1935" s="586"/>
      <c r="F1935" s="40"/>
      <c r="G1935" s="159"/>
      <c r="H1935" s="138"/>
      <c r="I1935" s="138"/>
      <c r="J1935" s="138"/>
      <c r="K1935" s="138"/>
      <c r="L1935" s="138"/>
      <c r="M1935" s="138"/>
      <c r="N1935" s="138"/>
      <c r="O1935" s="138"/>
      <c r="P1935" s="138"/>
      <c r="Q1935" s="138"/>
      <c r="R1935" s="138"/>
      <c r="S1935" s="138"/>
      <c r="T1935" s="138"/>
      <c r="U1935" s="138"/>
      <c r="V1935" s="138"/>
      <c r="W1935" s="138"/>
      <c r="X1935" s="138"/>
      <c r="Y1935" s="138"/>
      <c r="Z1935" s="138"/>
      <c r="AA1935" s="138"/>
      <c r="AB1935" s="138"/>
      <c r="AC1935" s="138"/>
      <c r="AD1935" s="138"/>
      <c r="AE1935" s="138"/>
      <c r="AF1935" s="138"/>
      <c r="AG1935" s="138"/>
    </row>
    <row r="1936" spans="1:33" s="137" customFormat="1" ht="38.25">
      <c r="A1936" s="139"/>
      <c r="B1936" s="204" t="s">
        <v>781</v>
      </c>
      <c r="C1936" s="13"/>
      <c r="D1936" s="13"/>
      <c r="E1936" s="586"/>
      <c r="F1936" s="40"/>
      <c r="G1936" s="159"/>
      <c r="H1936" s="138"/>
      <c r="I1936" s="138"/>
      <c r="J1936" s="138"/>
      <c r="K1936" s="138"/>
      <c r="L1936" s="138"/>
      <c r="M1936" s="138"/>
      <c r="N1936" s="138"/>
      <c r="O1936" s="138"/>
      <c r="P1936" s="138"/>
      <c r="Q1936" s="138"/>
      <c r="R1936" s="138"/>
      <c r="S1936" s="138"/>
      <c r="T1936" s="138"/>
      <c r="U1936" s="138"/>
      <c r="V1936" s="138"/>
      <c r="W1936" s="138"/>
      <c r="X1936" s="138"/>
      <c r="Y1936" s="138"/>
      <c r="Z1936" s="138"/>
      <c r="AA1936" s="138"/>
      <c r="AB1936" s="138"/>
      <c r="AC1936" s="138"/>
      <c r="AD1936" s="138"/>
      <c r="AE1936" s="138"/>
      <c r="AF1936" s="138"/>
      <c r="AG1936" s="138"/>
    </row>
    <row r="1937" spans="1:33" s="137" customFormat="1" ht="38.25">
      <c r="A1937" s="139"/>
      <c r="B1937" s="204" t="s">
        <v>782</v>
      </c>
      <c r="C1937" s="13"/>
      <c r="D1937" s="13"/>
      <c r="E1937" s="586"/>
      <c r="F1937" s="40"/>
      <c r="G1937" s="159"/>
      <c r="H1937" s="138"/>
      <c r="I1937" s="138"/>
      <c r="J1937" s="138"/>
      <c r="K1937" s="138"/>
      <c r="L1937" s="138"/>
      <c r="M1937" s="138"/>
      <c r="N1937" s="138"/>
      <c r="O1937" s="138"/>
      <c r="P1937" s="138"/>
      <c r="Q1937" s="138"/>
      <c r="R1937" s="138"/>
      <c r="S1937" s="138"/>
      <c r="T1937" s="138"/>
      <c r="U1937" s="138"/>
      <c r="V1937" s="138"/>
      <c r="W1937" s="138"/>
      <c r="X1937" s="138"/>
      <c r="Y1937" s="138"/>
      <c r="Z1937" s="138"/>
      <c r="AA1937" s="138"/>
      <c r="AB1937" s="138"/>
      <c r="AC1937" s="138"/>
      <c r="AD1937" s="138"/>
      <c r="AE1937" s="138"/>
      <c r="AF1937" s="138"/>
      <c r="AG1937" s="138"/>
    </row>
    <row r="1938" spans="1:33" s="137" customFormat="1" ht="15">
      <c r="A1938" s="139"/>
      <c r="B1938" s="204"/>
      <c r="C1938" s="13"/>
      <c r="D1938" s="13"/>
      <c r="E1938" s="586"/>
      <c r="F1938" s="40"/>
      <c r="G1938" s="159"/>
      <c r="H1938" s="138"/>
      <c r="I1938" s="138"/>
      <c r="J1938" s="138"/>
      <c r="K1938" s="138"/>
      <c r="L1938" s="138"/>
      <c r="M1938" s="138"/>
      <c r="N1938" s="138"/>
      <c r="O1938" s="138"/>
      <c r="P1938" s="138"/>
      <c r="Q1938" s="138"/>
      <c r="R1938" s="138"/>
      <c r="S1938" s="138"/>
      <c r="T1938" s="138"/>
      <c r="U1938" s="138"/>
      <c r="V1938" s="138"/>
      <c r="W1938" s="138"/>
      <c r="X1938" s="138"/>
      <c r="Y1938" s="138"/>
      <c r="Z1938" s="138"/>
      <c r="AA1938" s="138"/>
      <c r="AB1938" s="138"/>
      <c r="AC1938" s="138"/>
      <c r="AD1938" s="138"/>
      <c r="AE1938" s="138"/>
      <c r="AF1938" s="138"/>
      <c r="AG1938" s="138"/>
    </row>
    <row r="1939" spans="1:33" s="137" customFormat="1" ht="15">
      <c r="A1939" s="139"/>
      <c r="B1939" s="187" t="s">
        <v>1038</v>
      </c>
      <c r="C1939" s="13"/>
      <c r="D1939" s="13"/>
      <c r="E1939" s="586"/>
      <c r="F1939" s="40"/>
      <c r="G1939" s="159"/>
      <c r="H1939" s="138"/>
      <c r="I1939" s="138"/>
      <c r="J1939" s="138"/>
      <c r="K1939" s="138"/>
      <c r="L1939" s="138"/>
      <c r="M1939" s="138"/>
      <c r="N1939" s="138"/>
      <c r="O1939" s="138"/>
      <c r="P1939" s="138"/>
      <c r="Q1939" s="138"/>
      <c r="R1939" s="138"/>
      <c r="S1939" s="138"/>
      <c r="T1939" s="138"/>
      <c r="U1939" s="138"/>
      <c r="V1939" s="138"/>
      <c r="W1939" s="138"/>
      <c r="X1939" s="138"/>
      <c r="Y1939" s="138"/>
      <c r="Z1939" s="138"/>
      <c r="AA1939" s="138"/>
      <c r="AB1939" s="138"/>
      <c r="AC1939" s="138"/>
      <c r="AD1939" s="138"/>
      <c r="AE1939" s="138"/>
      <c r="AF1939" s="138"/>
      <c r="AG1939" s="138"/>
    </row>
    <row r="1940" spans="1:33" s="137" customFormat="1" ht="15">
      <c r="A1940" s="139"/>
      <c r="B1940" s="205" t="s">
        <v>1039</v>
      </c>
      <c r="C1940" s="13"/>
      <c r="D1940" s="13"/>
      <c r="E1940" s="586"/>
      <c r="F1940" s="40"/>
      <c r="G1940" s="159"/>
      <c r="H1940" s="138"/>
      <c r="I1940" s="138"/>
      <c r="J1940" s="138"/>
      <c r="K1940" s="138"/>
      <c r="L1940" s="138"/>
      <c r="M1940" s="138"/>
      <c r="N1940" s="138"/>
      <c r="O1940" s="138"/>
      <c r="P1940" s="138"/>
      <c r="Q1940" s="138"/>
      <c r="R1940" s="138"/>
      <c r="S1940" s="138"/>
      <c r="T1940" s="138"/>
      <c r="U1940" s="138"/>
      <c r="V1940" s="138"/>
      <c r="W1940" s="138"/>
      <c r="X1940" s="138"/>
      <c r="Y1940" s="138"/>
      <c r="Z1940" s="138"/>
      <c r="AA1940" s="138"/>
      <c r="AB1940" s="138"/>
      <c r="AC1940" s="138"/>
      <c r="AD1940" s="138"/>
      <c r="AE1940" s="138"/>
      <c r="AF1940" s="138"/>
      <c r="AG1940" s="138"/>
    </row>
    <row r="1941" spans="1:33" s="137" customFormat="1" ht="25.5">
      <c r="A1941" s="139"/>
      <c r="B1941" s="206" t="s">
        <v>1458</v>
      </c>
      <c r="C1941" s="13"/>
      <c r="D1941" s="13"/>
      <c r="E1941" s="586"/>
      <c r="F1941" s="40"/>
      <c r="G1941" s="159"/>
      <c r="H1941" s="138"/>
      <c r="I1941" s="138"/>
      <c r="J1941" s="138"/>
      <c r="K1941" s="138"/>
      <c r="L1941" s="138"/>
      <c r="M1941" s="138"/>
      <c r="N1941" s="138"/>
      <c r="O1941" s="138"/>
      <c r="P1941" s="138"/>
      <c r="Q1941" s="138"/>
      <c r="R1941" s="138"/>
      <c r="S1941" s="138"/>
      <c r="T1941" s="138"/>
      <c r="U1941" s="138"/>
      <c r="V1941" s="138"/>
      <c r="W1941" s="138"/>
      <c r="X1941" s="138"/>
      <c r="Y1941" s="138"/>
      <c r="Z1941" s="138"/>
      <c r="AA1941" s="138"/>
      <c r="AB1941" s="138"/>
      <c r="AC1941" s="138"/>
      <c r="AD1941" s="138"/>
      <c r="AE1941" s="138"/>
      <c r="AF1941" s="138"/>
      <c r="AG1941" s="138"/>
    </row>
    <row r="1942" spans="1:33" s="137" customFormat="1" ht="38.25">
      <c r="A1942" s="139"/>
      <c r="B1942" s="206" t="s">
        <v>763</v>
      </c>
      <c r="C1942" s="13"/>
      <c r="D1942" s="13"/>
      <c r="E1942" s="586"/>
      <c r="F1942" s="40"/>
      <c r="G1942" s="159"/>
      <c r="H1942" s="138"/>
      <c r="I1942" s="138"/>
      <c r="J1942" s="138"/>
      <c r="K1942" s="138"/>
      <c r="L1942" s="138"/>
      <c r="M1942" s="138"/>
      <c r="N1942" s="138"/>
      <c r="O1942" s="138"/>
      <c r="P1942" s="138"/>
      <c r="Q1942" s="138"/>
      <c r="R1942" s="138"/>
      <c r="S1942" s="138"/>
      <c r="T1942" s="138"/>
      <c r="U1942" s="138"/>
      <c r="V1942" s="138"/>
      <c r="W1942" s="138"/>
      <c r="X1942" s="138"/>
      <c r="Y1942" s="138"/>
      <c r="Z1942" s="138"/>
      <c r="AA1942" s="138"/>
      <c r="AB1942" s="138"/>
      <c r="AC1942" s="138"/>
      <c r="AD1942" s="138"/>
      <c r="AE1942" s="138"/>
      <c r="AF1942" s="138"/>
      <c r="AG1942" s="138"/>
    </row>
    <row r="1943" spans="1:33" s="137" customFormat="1" ht="89.25">
      <c r="A1943" s="139"/>
      <c r="B1943" s="206" t="s">
        <v>764</v>
      </c>
      <c r="C1943" s="13"/>
      <c r="D1943" s="13"/>
      <c r="E1943" s="586"/>
      <c r="F1943" s="40"/>
      <c r="G1943" s="159"/>
      <c r="H1943" s="138"/>
      <c r="I1943" s="138"/>
      <c r="J1943" s="138"/>
      <c r="K1943" s="138"/>
      <c r="L1943" s="138"/>
      <c r="M1943" s="138"/>
      <c r="N1943" s="138"/>
      <c r="O1943" s="138"/>
      <c r="P1943" s="138"/>
      <c r="Q1943" s="138"/>
      <c r="R1943" s="138"/>
      <c r="S1943" s="138"/>
      <c r="T1943" s="138"/>
      <c r="U1943" s="138"/>
      <c r="V1943" s="138"/>
      <c r="W1943" s="138"/>
      <c r="X1943" s="138"/>
      <c r="Y1943" s="138"/>
      <c r="Z1943" s="138"/>
      <c r="AA1943" s="138"/>
      <c r="AB1943" s="138"/>
      <c r="AC1943" s="138"/>
      <c r="AD1943" s="138"/>
      <c r="AE1943" s="138"/>
      <c r="AF1943" s="138"/>
      <c r="AG1943" s="138"/>
    </row>
    <row r="1944" spans="1:33" s="137" customFormat="1" ht="127.5">
      <c r="A1944" s="139"/>
      <c r="B1944" s="191" t="s">
        <v>765</v>
      </c>
      <c r="C1944" s="13"/>
      <c r="D1944" s="13"/>
      <c r="E1944" s="586"/>
      <c r="F1944" s="40"/>
      <c r="G1944" s="159"/>
      <c r="H1944" s="138"/>
      <c r="I1944" s="138"/>
      <c r="J1944" s="138"/>
      <c r="K1944" s="138"/>
      <c r="L1944" s="138"/>
      <c r="M1944" s="138"/>
      <c r="N1944" s="138"/>
      <c r="O1944" s="138"/>
      <c r="P1944" s="138"/>
      <c r="Q1944" s="138"/>
      <c r="R1944" s="138"/>
      <c r="S1944" s="138"/>
      <c r="T1944" s="138"/>
      <c r="U1944" s="138"/>
      <c r="V1944" s="138"/>
      <c r="W1944" s="138"/>
      <c r="X1944" s="138"/>
      <c r="Y1944" s="138"/>
      <c r="Z1944" s="138"/>
      <c r="AA1944" s="138"/>
      <c r="AB1944" s="138"/>
      <c r="AC1944" s="138"/>
      <c r="AD1944" s="138"/>
      <c r="AE1944" s="138"/>
      <c r="AF1944" s="138"/>
      <c r="AG1944" s="138"/>
    </row>
    <row r="1945" spans="1:33" s="137" customFormat="1" ht="89.25">
      <c r="A1945" s="139"/>
      <c r="B1945" s="191" t="s">
        <v>766</v>
      </c>
      <c r="C1945" s="13"/>
      <c r="D1945" s="13"/>
      <c r="E1945" s="586"/>
      <c r="F1945" s="40"/>
      <c r="G1945" s="159"/>
      <c r="H1945" s="138"/>
      <c r="I1945" s="138"/>
      <c r="J1945" s="138"/>
      <c r="K1945" s="138"/>
      <c r="L1945" s="138"/>
      <c r="M1945" s="138"/>
      <c r="N1945" s="138"/>
      <c r="O1945" s="138"/>
      <c r="P1945" s="138"/>
      <c r="Q1945" s="138"/>
      <c r="R1945" s="138"/>
      <c r="S1945" s="138"/>
      <c r="T1945" s="138"/>
      <c r="U1945" s="138"/>
      <c r="V1945" s="138"/>
      <c r="W1945" s="138"/>
      <c r="X1945" s="138"/>
      <c r="Y1945" s="138"/>
      <c r="Z1945" s="138"/>
      <c r="AA1945" s="138"/>
      <c r="AB1945" s="138"/>
      <c r="AC1945" s="138"/>
      <c r="AD1945" s="138"/>
      <c r="AE1945" s="138"/>
      <c r="AF1945" s="138"/>
      <c r="AG1945" s="138"/>
    </row>
    <row r="1946" spans="1:33" s="137" customFormat="1" ht="102">
      <c r="A1946" s="139"/>
      <c r="B1946" s="189" t="s">
        <v>767</v>
      </c>
      <c r="C1946" s="13"/>
      <c r="D1946" s="13"/>
      <c r="E1946" s="586"/>
      <c r="F1946" s="40"/>
      <c r="G1946" s="159"/>
      <c r="H1946" s="138"/>
      <c r="I1946" s="138"/>
      <c r="J1946" s="138"/>
      <c r="K1946" s="138"/>
      <c r="L1946" s="138"/>
      <c r="M1946" s="138"/>
      <c r="N1946" s="138"/>
      <c r="O1946" s="138"/>
      <c r="P1946" s="138"/>
      <c r="Q1946" s="138"/>
      <c r="R1946" s="138"/>
      <c r="S1946" s="138"/>
      <c r="T1946" s="138"/>
      <c r="U1946" s="138"/>
      <c r="V1946" s="138"/>
      <c r="W1946" s="138"/>
      <c r="X1946" s="138"/>
      <c r="Y1946" s="138"/>
      <c r="Z1946" s="138"/>
      <c r="AA1946" s="138"/>
      <c r="AB1946" s="138"/>
      <c r="AC1946" s="138"/>
      <c r="AD1946" s="138"/>
      <c r="AE1946" s="138"/>
      <c r="AF1946" s="138"/>
      <c r="AG1946" s="138"/>
    </row>
    <row r="1947" spans="1:33" s="137" customFormat="1" ht="38.25">
      <c r="A1947" s="139"/>
      <c r="B1947" s="191" t="s">
        <v>783</v>
      </c>
      <c r="C1947" s="13"/>
      <c r="D1947" s="13"/>
      <c r="E1947" s="586"/>
      <c r="F1947" s="40"/>
      <c r="G1947" s="159"/>
      <c r="H1947" s="138"/>
      <c r="I1947" s="138"/>
      <c r="J1947" s="138"/>
      <c r="K1947" s="138"/>
      <c r="L1947" s="138"/>
      <c r="M1947" s="138"/>
      <c r="N1947" s="138"/>
      <c r="O1947" s="138"/>
      <c r="P1947" s="138"/>
      <c r="Q1947" s="138"/>
      <c r="R1947" s="138"/>
      <c r="S1947" s="138"/>
      <c r="T1947" s="138"/>
      <c r="U1947" s="138"/>
      <c r="V1947" s="138"/>
      <c r="W1947" s="138"/>
      <c r="X1947" s="138"/>
      <c r="Y1947" s="138"/>
      <c r="Z1947" s="138"/>
      <c r="AA1947" s="138"/>
      <c r="AB1947" s="138"/>
      <c r="AC1947" s="138"/>
      <c r="AD1947" s="138"/>
      <c r="AE1947" s="138"/>
      <c r="AF1947" s="138"/>
      <c r="AG1947" s="138"/>
    </row>
    <row r="1948" spans="1:33" s="137" customFormat="1" ht="38.25">
      <c r="A1948" s="139"/>
      <c r="B1948" s="206" t="s">
        <v>769</v>
      </c>
      <c r="C1948" s="13"/>
      <c r="D1948" s="13"/>
      <c r="E1948" s="586"/>
      <c r="F1948" s="40"/>
      <c r="G1948" s="159"/>
      <c r="H1948" s="138"/>
      <c r="I1948" s="138"/>
      <c r="J1948" s="138"/>
      <c r="K1948" s="138"/>
      <c r="L1948" s="138"/>
      <c r="M1948" s="138"/>
      <c r="N1948" s="138"/>
      <c r="O1948" s="138"/>
      <c r="P1948" s="138"/>
      <c r="Q1948" s="138"/>
      <c r="R1948" s="138"/>
      <c r="S1948" s="138"/>
      <c r="T1948" s="138"/>
      <c r="U1948" s="138"/>
      <c r="V1948" s="138"/>
      <c r="W1948" s="138"/>
      <c r="X1948" s="138"/>
      <c r="Y1948" s="138"/>
      <c r="Z1948" s="138"/>
      <c r="AA1948" s="138"/>
      <c r="AB1948" s="138"/>
      <c r="AC1948" s="138"/>
      <c r="AD1948" s="138"/>
      <c r="AE1948" s="138"/>
      <c r="AF1948" s="138"/>
      <c r="AG1948" s="138"/>
    </row>
    <row r="1949" spans="1:33" s="137" customFormat="1" ht="15">
      <c r="A1949" s="139"/>
      <c r="B1949" s="191"/>
      <c r="C1949" s="13"/>
      <c r="D1949" s="13"/>
      <c r="E1949" s="586"/>
      <c r="F1949" s="40"/>
      <c r="G1949" s="159"/>
      <c r="H1949" s="138"/>
      <c r="I1949" s="138"/>
      <c r="J1949" s="138"/>
      <c r="K1949" s="138"/>
      <c r="L1949" s="138"/>
      <c r="M1949" s="138"/>
      <c r="N1949" s="138"/>
      <c r="O1949" s="138"/>
      <c r="P1949" s="138"/>
      <c r="Q1949" s="138"/>
      <c r="R1949" s="138"/>
      <c r="S1949" s="138"/>
      <c r="T1949" s="138"/>
      <c r="U1949" s="138"/>
      <c r="V1949" s="138"/>
      <c r="W1949" s="138"/>
      <c r="X1949" s="138"/>
      <c r="Y1949" s="138"/>
      <c r="Z1949" s="138"/>
      <c r="AA1949" s="138"/>
      <c r="AB1949" s="138"/>
      <c r="AC1949" s="138"/>
      <c r="AD1949" s="138"/>
      <c r="AE1949" s="138"/>
      <c r="AF1949" s="138"/>
      <c r="AG1949" s="138"/>
    </row>
    <row r="1950" spans="1:33" s="137" customFormat="1" ht="15">
      <c r="A1950" s="139"/>
      <c r="B1950" s="205" t="s">
        <v>1042</v>
      </c>
      <c r="C1950" s="13"/>
      <c r="D1950" s="13"/>
      <c r="E1950" s="586"/>
      <c r="F1950" s="40"/>
      <c r="G1950" s="159"/>
      <c r="H1950" s="138"/>
      <c r="I1950" s="138"/>
      <c r="J1950" s="138"/>
      <c r="K1950" s="138"/>
      <c r="L1950" s="138"/>
      <c r="M1950" s="138"/>
      <c r="N1950" s="138"/>
      <c r="O1950" s="138"/>
      <c r="P1950" s="138"/>
      <c r="Q1950" s="138"/>
      <c r="R1950" s="138"/>
      <c r="S1950" s="138"/>
      <c r="T1950" s="138"/>
      <c r="U1950" s="138"/>
      <c r="V1950" s="138"/>
      <c r="W1950" s="138"/>
      <c r="X1950" s="138"/>
      <c r="Y1950" s="138"/>
      <c r="Z1950" s="138"/>
      <c r="AA1950" s="138"/>
      <c r="AB1950" s="138"/>
      <c r="AC1950" s="138"/>
      <c r="AD1950" s="138"/>
      <c r="AE1950" s="138"/>
      <c r="AF1950" s="138"/>
      <c r="AG1950" s="138"/>
    </row>
    <row r="1951" spans="1:33" s="137" customFormat="1" ht="38.25">
      <c r="A1951" s="139"/>
      <c r="B1951" s="191" t="s">
        <v>768</v>
      </c>
      <c r="C1951" s="13"/>
      <c r="D1951" s="13"/>
      <c r="E1951" s="586"/>
      <c r="F1951" s="40"/>
      <c r="G1951" s="159"/>
      <c r="H1951" s="138"/>
      <c r="I1951" s="138"/>
      <c r="J1951" s="138"/>
      <c r="K1951" s="138"/>
      <c r="L1951" s="138"/>
      <c r="M1951" s="138"/>
      <c r="N1951" s="138"/>
      <c r="O1951" s="138"/>
      <c r="P1951" s="138"/>
      <c r="Q1951" s="138"/>
      <c r="R1951" s="138"/>
      <c r="S1951" s="138"/>
      <c r="T1951" s="138"/>
      <c r="U1951" s="138"/>
      <c r="V1951" s="138"/>
      <c r="W1951" s="138"/>
      <c r="X1951" s="138"/>
      <c r="Y1951" s="138"/>
      <c r="Z1951" s="138"/>
      <c r="AA1951" s="138"/>
      <c r="AB1951" s="138"/>
      <c r="AC1951" s="138"/>
      <c r="AD1951" s="138"/>
      <c r="AE1951" s="138"/>
      <c r="AF1951" s="138"/>
      <c r="AG1951" s="138"/>
    </row>
    <row r="1952" spans="1:33" s="137" customFormat="1" ht="38.25">
      <c r="A1952" s="139"/>
      <c r="B1952" s="206" t="s">
        <v>1459</v>
      </c>
      <c r="C1952" s="13"/>
      <c r="D1952" s="13"/>
      <c r="E1952" s="586"/>
      <c r="F1952" s="40"/>
      <c r="G1952" s="159"/>
      <c r="H1952" s="138"/>
      <c r="I1952" s="138"/>
      <c r="J1952" s="138"/>
      <c r="K1952" s="138"/>
      <c r="L1952" s="138"/>
      <c r="M1952" s="138"/>
      <c r="N1952" s="138"/>
      <c r="O1952" s="138"/>
      <c r="P1952" s="138"/>
      <c r="Q1952" s="138"/>
      <c r="R1952" s="138"/>
      <c r="S1952" s="138"/>
      <c r="T1952" s="138"/>
      <c r="U1952" s="138"/>
      <c r="V1952" s="138"/>
      <c r="W1952" s="138"/>
      <c r="X1952" s="138"/>
      <c r="Y1952" s="138"/>
      <c r="Z1952" s="138"/>
      <c r="AA1952" s="138"/>
      <c r="AB1952" s="138"/>
      <c r="AC1952" s="138"/>
      <c r="AD1952" s="138"/>
      <c r="AE1952" s="138"/>
      <c r="AF1952" s="138"/>
      <c r="AG1952" s="138"/>
    </row>
    <row r="1953" spans="1:33" s="137" customFormat="1" ht="15">
      <c r="A1953" s="139"/>
      <c r="B1953" s="206" t="s">
        <v>1044</v>
      </c>
      <c r="C1953" s="13"/>
      <c r="D1953" s="13"/>
      <c r="E1953" s="586"/>
      <c r="F1953" s="40"/>
      <c r="G1953" s="159"/>
      <c r="H1953" s="138"/>
      <c r="I1953" s="138"/>
      <c r="J1953" s="138"/>
      <c r="K1953" s="138"/>
      <c r="L1953" s="138"/>
      <c r="M1953" s="138"/>
      <c r="N1953" s="138"/>
      <c r="O1953" s="138"/>
      <c r="P1953" s="138"/>
      <c r="Q1953" s="138"/>
      <c r="R1953" s="138"/>
      <c r="S1953" s="138"/>
      <c r="T1953" s="138"/>
      <c r="U1953" s="138"/>
      <c r="V1953" s="138"/>
      <c r="W1953" s="138"/>
      <c r="X1953" s="138"/>
      <c r="Y1953" s="138"/>
      <c r="Z1953" s="138"/>
      <c r="AA1953" s="138"/>
      <c r="AB1953" s="138"/>
      <c r="AC1953" s="138"/>
      <c r="AD1953" s="138"/>
      <c r="AE1953" s="138"/>
      <c r="AF1953" s="138"/>
      <c r="AG1953" s="138"/>
    </row>
    <row r="1954" spans="1:33" s="137" customFormat="1" ht="127.5">
      <c r="A1954" s="139"/>
      <c r="B1954" s="191" t="s">
        <v>771</v>
      </c>
      <c r="C1954" s="13"/>
      <c r="D1954" s="13"/>
      <c r="E1954" s="586"/>
      <c r="F1954" s="40"/>
      <c r="G1954" s="159"/>
      <c r="H1954" s="138"/>
      <c r="I1954" s="138"/>
      <c r="J1954" s="138"/>
      <c r="K1954" s="138"/>
      <c r="L1954" s="138"/>
      <c r="M1954" s="138"/>
      <c r="N1954" s="138"/>
      <c r="O1954" s="138"/>
      <c r="P1954" s="138"/>
      <c r="Q1954" s="138"/>
      <c r="R1954" s="138"/>
      <c r="S1954" s="138"/>
      <c r="T1954" s="138"/>
      <c r="U1954" s="138"/>
      <c r="V1954" s="138"/>
      <c r="W1954" s="138"/>
      <c r="X1954" s="138"/>
      <c r="Y1954" s="138"/>
      <c r="Z1954" s="138"/>
      <c r="AA1954" s="138"/>
      <c r="AB1954" s="138"/>
      <c r="AC1954" s="138"/>
      <c r="AD1954" s="138"/>
      <c r="AE1954" s="138"/>
      <c r="AF1954" s="138"/>
      <c r="AG1954" s="138"/>
    </row>
    <row r="1955" spans="1:33" s="137" customFormat="1" ht="38.25">
      <c r="A1955" s="139"/>
      <c r="B1955" s="206" t="s">
        <v>1460</v>
      </c>
      <c r="C1955" s="13"/>
      <c r="D1955" s="13"/>
      <c r="E1955" s="586"/>
      <c r="F1955" s="40"/>
      <c r="G1955" s="159"/>
      <c r="H1955" s="138"/>
      <c r="I1955" s="138"/>
      <c r="J1955" s="138"/>
      <c r="K1955" s="138"/>
      <c r="L1955" s="138"/>
      <c r="M1955" s="138"/>
      <c r="N1955" s="138"/>
      <c r="O1955" s="138"/>
      <c r="P1955" s="138"/>
      <c r="Q1955" s="138"/>
      <c r="R1955" s="138"/>
      <c r="S1955" s="138"/>
      <c r="T1955" s="138"/>
      <c r="U1955" s="138"/>
      <c r="V1955" s="138"/>
      <c r="W1955" s="138"/>
      <c r="X1955" s="138"/>
      <c r="Y1955" s="138"/>
      <c r="Z1955" s="138"/>
      <c r="AA1955" s="138"/>
      <c r="AB1955" s="138"/>
      <c r="AC1955" s="138"/>
      <c r="AD1955" s="138"/>
      <c r="AE1955" s="138"/>
      <c r="AF1955" s="138"/>
      <c r="AG1955" s="138"/>
    </row>
    <row r="1956" spans="1:33" s="137" customFormat="1" ht="15">
      <c r="A1956" s="139"/>
      <c r="B1956" s="191"/>
      <c r="C1956" s="13"/>
      <c r="D1956" s="13"/>
      <c r="E1956" s="586"/>
      <c r="F1956" s="40"/>
      <c r="G1956" s="159"/>
      <c r="H1956" s="138"/>
      <c r="I1956" s="138"/>
      <c r="J1956" s="138"/>
      <c r="K1956" s="138"/>
      <c r="L1956" s="138"/>
      <c r="M1956" s="138"/>
      <c r="N1956" s="138"/>
      <c r="O1956" s="138"/>
      <c r="P1956" s="138"/>
      <c r="Q1956" s="138"/>
      <c r="R1956" s="138"/>
      <c r="S1956" s="138"/>
      <c r="T1956" s="138"/>
      <c r="U1956" s="138"/>
      <c r="V1956" s="138"/>
      <c r="W1956" s="138"/>
      <c r="X1956" s="138"/>
      <c r="Y1956" s="138"/>
      <c r="Z1956" s="138"/>
      <c r="AA1956" s="138"/>
      <c r="AB1956" s="138"/>
      <c r="AC1956" s="138"/>
      <c r="AD1956" s="138"/>
      <c r="AE1956" s="138"/>
      <c r="AF1956" s="138"/>
      <c r="AG1956" s="138"/>
    </row>
    <row r="1957" spans="1:33" s="137" customFormat="1" ht="15">
      <c r="A1957" s="139"/>
      <c r="B1957" s="187" t="s">
        <v>1461</v>
      </c>
      <c r="C1957" s="13"/>
      <c r="D1957" s="13"/>
      <c r="E1957" s="586"/>
      <c r="F1957" s="40"/>
      <c r="G1957" s="159"/>
      <c r="H1957" s="138"/>
      <c r="I1957" s="138"/>
      <c r="J1957" s="138"/>
      <c r="K1957" s="138"/>
      <c r="L1957" s="138"/>
      <c r="M1957" s="138"/>
      <c r="N1957" s="138"/>
      <c r="O1957" s="138"/>
      <c r="P1957" s="138"/>
      <c r="Q1957" s="138"/>
      <c r="R1957" s="138"/>
      <c r="S1957" s="138"/>
      <c r="T1957" s="138"/>
      <c r="U1957" s="138"/>
      <c r="V1957" s="138"/>
      <c r="W1957" s="138"/>
      <c r="X1957" s="138"/>
      <c r="Y1957" s="138"/>
      <c r="Z1957" s="138"/>
      <c r="AA1957" s="138"/>
      <c r="AB1957" s="138"/>
      <c r="AC1957" s="138"/>
      <c r="AD1957" s="138"/>
      <c r="AE1957" s="138"/>
      <c r="AF1957" s="138"/>
      <c r="AG1957" s="138"/>
    </row>
    <row r="1958" spans="1:33" s="137" customFormat="1" ht="89.25">
      <c r="A1958" s="139"/>
      <c r="B1958" s="206" t="s">
        <v>1462</v>
      </c>
      <c r="C1958" s="13"/>
      <c r="D1958" s="13"/>
      <c r="E1958" s="586"/>
      <c r="F1958" s="40"/>
      <c r="G1958" s="159"/>
      <c r="H1958" s="138"/>
      <c r="I1958" s="138"/>
      <c r="J1958" s="138"/>
      <c r="K1958" s="138"/>
      <c r="L1958" s="138"/>
      <c r="M1958" s="138"/>
      <c r="N1958" s="138"/>
      <c r="O1958" s="138"/>
      <c r="P1958" s="138"/>
      <c r="Q1958" s="138"/>
      <c r="R1958" s="138"/>
      <c r="S1958" s="138"/>
      <c r="T1958" s="138"/>
      <c r="U1958" s="138"/>
      <c r="V1958" s="138"/>
      <c r="W1958" s="138"/>
      <c r="X1958" s="138"/>
      <c r="Y1958" s="138"/>
      <c r="Z1958" s="138"/>
      <c r="AA1958" s="138"/>
      <c r="AB1958" s="138"/>
      <c r="AC1958" s="138"/>
      <c r="AD1958" s="138"/>
      <c r="AE1958" s="138"/>
      <c r="AF1958" s="138"/>
      <c r="AG1958" s="138"/>
    </row>
    <row r="1959" spans="1:33" s="137" customFormat="1" ht="15">
      <c r="A1959" s="139"/>
      <c r="B1959" s="206" t="s">
        <v>1463</v>
      </c>
      <c r="C1959" s="13"/>
      <c r="D1959" s="13"/>
      <c r="E1959" s="586"/>
      <c r="F1959" s="40"/>
      <c r="G1959" s="159"/>
      <c r="H1959" s="138"/>
      <c r="I1959" s="138"/>
      <c r="J1959" s="138"/>
      <c r="K1959" s="138"/>
      <c r="L1959" s="138"/>
      <c r="M1959" s="138"/>
      <c r="N1959" s="138"/>
      <c r="O1959" s="138"/>
      <c r="P1959" s="138"/>
      <c r="Q1959" s="138"/>
      <c r="R1959" s="138"/>
      <c r="S1959" s="138"/>
      <c r="T1959" s="138"/>
      <c r="U1959" s="138"/>
      <c r="V1959" s="138"/>
      <c r="W1959" s="138"/>
      <c r="X1959" s="138"/>
      <c r="Y1959" s="138"/>
      <c r="Z1959" s="138"/>
      <c r="AA1959" s="138"/>
      <c r="AB1959" s="138"/>
      <c r="AC1959" s="138"/>
      <c r="AD1959" s="138"/>
      <c r="AE1959" s="138"/>
      <c r="AF1959" s="138"/>
      <c r="AG1959" s="138"/>
    </row>
    <row r="1960" spans="1:33" s="137" customFormat="1" ht="15">
      <c r="A1960" s="139"/>
      <c r="B1960" s="187"/>
      <c r="C1960" s="13"/>
      <c r="D1960" s="13"/>
      <c r="E1960" s="586"/>
      <c r="F1960" s="40"/>
      <c r="G1960" s="159"/>
      <c r="H1960" s="138"/>
      <c r="I1960" s="138"/>
      <c r="J1960" s="138"/>
      <c r="K1960" s="138"/>
      <c r="L1960" s="138"/>
      <c r="M1960" s="138"/>
      <c r="N1960" s="138"/>
      <c r="O1960" s="138"/>
      <c r="P1960" s="138"/>
      <c r="Q1960" s="138"/>
      <c r="R1960" s="138"/>
      <c r="S1960" s="138"/>
      <c r="T1960" s="138"/>
      <c r="U1960" s="138"/>
      <c r="V1960" s="138"/>
      <c r="W1960" s="138"/>
      <c r="X1960" s="138"/>
      <c r="Y1960" s="138"/>
      <c r="Z1960" s="138"/>
      <c r="AA1960" s="138"/>
      <c r="AB1960" s="138"/>
      <c r="AC1960" s="138"/>
      <c r="AD1960" s="138"/>
      <c r="AE1960" s="138"/>
      <c r="AF1960" s="138"/>
      <c r="AG1960" s="138"/>
    </row>
    <row r="1961" spans="1:33" s="137" customFormat="1" ht="25.5">
      <c r="A1961" s="139"/>
      <c r="B1961" s="190" t="s">
        <v>1046</v>
      </c>
      <c r="C1961" s="13"/>
      <c r="D1961" s="13"/>
      <c r="E1961" s="586"/>
      <c r="F1961" s="40"/>
      <c r="G1961" s="159"/>
      <c r="H1961" s="138"/>
      <c r="I1961" s="138"/>
      <c r="J1961" s="138"/>
      <c r="K1961" s="138"/>
      <c r="L1961" s="138"/>
      <c r="M1961" s="138"/>
      <c r="N1961" s="138"/>
      <c r="O1961" s="138"/>
      <c r="P1961" s="138"/>
      <c r="Q1961" s="138"/>
      <c r="R1961" s="138"/>
      <c r="S1961" s="138"/>
      <c r="T1961" s="138"/>
      <c r="U1961" s="138"/>
      <c r="V1961" s="138"/>
      <c r="W1961" s="138"/>
      <c r="X1961" s="138"/>
      <c r="Y1961" s="138"/>
      <c r="Z1961" s="138"/>
      <c r="AA1961" s="138"/>
      <c r="AB1961" s="138"/>
      <c r="AC1961" s="138"/>
      <c r="AD1961" s="138"/>
      <c r="AE1961" s="138"/>
      <c r="AF1961" s="138"/>
      <c r="AG1961" s="138"/>
    </row>
    <row r="1962" spans="1:33" s="137" customFormat="1" ht="15">
      <c r="A1962" s="139"/>
      <c r="B1962" s="206" t="s">
        <v>1464</v>
      </c>
      <c r="C1962" s="13"/>
      <c r="D1962" s="13"/>
      <c r="E1962" s="586"/>
      <c r="F1962" s="40"/>
      <c r="G1962" s="159"/>
      <c r="H1962" s="138"/>
      <c r="I1962" s="138"/>
      <c r="J1962" s="138"/>
      <c r="K1962" s="138"/>
      <c r="L1962" s="138"/>
      <c r="M1962" s="138"/>
      <c r="N1962" s="138"/>
      <c r="O1962" s="138"/>
      <c r="P1962" s="138"/>
      <c r="Q1962" s="138"/>
      <c r="R1962" s="138"/>
      <c r="S1962" s="138"/>
      <c r="T1962" s="138"/>
      <c r="U1962" s="138"/>
      <c r="V1962" s="138"/>
      <c r="W1962" s="138"/>
      <c r="X1962" s="138"/>
      <c r="Y1962" s="138"/>
      <c r="Z1962" s="138"/>
      <c r="AA1962" s="138"/>
      <c r="AB1962" s="138"/>
      <c r="AC1962" s="138"/>
      <c r="AD1962" s="138"/>
      <c r="AE1962" s="138"/>
      <c r="AF1962" s="138"/>
      <c r="AG1962" s="138"/>
    </row>
    <row r="1963" spans="1:33" s="137" customFormat="1" ht="25.5">
      <c r="A1963" s="139"/>
      <c r="B1963" s="206" t="s">
        <v>1465</v>
      </c>
      <c r="C1963" s="13"/>
      <c r="D1963" s="13"/>
      <c r="E1963" s="586"/>
      <c r="F1963" s="40"/>
      <c r="G1963" s="159"/>
      <c r="H1963" s="138"/>
      <c r="I1963" s="138"/>
      <c r="J1963" s="138"/>
      <c r="K1963" s="138"/>
      <c r="L1963" s="138"/>
      <c r="M1963" s="138"/>
      <c r="N1963" s="138"/>
      <c r="O1963" s="138"/>
      <c r="P1963" s="138"/>
      <c r="Q1963" s="138"/>
      <c r="R1963" s="138"/>
      <c r="S1963" s="138"/>
      <c r="T1963" s="138"/>
      <c r="U1963" s="138"/>
      <c r="V1963" s="138"/>
      <c r="W1963" s="138"/>
      <c r="X1963" s="138"/>
      <c r="Y1963" s="138"/>
      <c r="Z1963" s="138"/>
      <c r="AA1963" s="138"/>
      <c r="AB1963" s="138"/>
      <c r="AC1963" s="138"/>
      <c r="AD1963" s="138"/>
      <c r="AE1963" s="138"/>
      <c r="AF1963" s="138"/>
      <c r="AG1963" s="138"/>
    </row>
    <row r="1964" spans="1:33" s="137" customFormat="1" ht="25.5">
      <c r="A1964" s="139"/>
      <c r="B1964" s="206" t="s">
        <v>1466</v>
      </c>
      <c r="C1964" s="13"/>
      <c r="D1964" s="13"/>
      <c r="E1964" s="586"/>
      <c r="F1964" s="40"/>
      <c r="G1964" s="159"/>
      <c r="H1964" s="138"/>
      <c r="I1964" s="138"/>
      <c r="J1964" s="138"/>
      <c r="K1964" s="138"/>
      <c r="L1964" s="138"/>
      <c r="M1964" s="138"/>
      <c r="N1964" s="138"/>
      <c r="O1964" s="138"/>
      <c r="P1964" s="138"/>
      <c r="Q1964" s="138"/>
      <c r="R1964" s="138"/>
      <c r="S1964" s="138"/>
      <c r="T1964" s="138"/>
      <c r="U1964" s="138"/>
      <c r="V1964" s="138"/>
      <c r="W1964" s="138"/>
      <c r="X1964" s="138"/>
      <c r="Y1964" s="138"/>
      <c r="Z1964" s="138"/>
      <c r="AA1964" s="138"/>
      <c r="AB1964" s="138"/>
      <c r="AC1964" s="138"/>
      <c r="AD1964" s="138"/>
      <c r="AE1964" s="138"/>
      <c r="AF1964" s="138"/>
      <c r="AG1964" s="138"/>
    </row>
    <row r="1965" spans="1:33" s="137" customFormat="1" ht="25.5">
      <c r="A1965" s="139"/>
      <c r="B1965" s="206" t="s">
        <v>784</v>
      </c>
      <c r="C1965" s="13"/>
      <c r="D1965" s="13"/>
      <c r="E1965" s="586"/>
      <c r="F1965" s="40"/>
      <c r="G1965" s="159"/>
      <c r="H1965" s="138"/>
      <c r="I1965" s="138"/>
      <c r="J1965" s="138"/>
      <c r="K1965" s="138"/>
      <c r="L1965" s="138"/>
      <c r="M1965" s="138"/>
      <c r="N1965" s="138"/>
      <c r="O1965" s="138"/>
      <c r="P1965" s="138"/>
      <c r="Q1965" s="138"/>
      <c r="R1965" s="138"/>
      <c r="S1965" s="138"/>
      <c r="T1965" s="138"/>
      <c r="U1965" s="138"/>
      <c r="V1965" s="138"/>
      <c r="W1965" s="138"/>
      <c r="X1965" s="138"/>
      <c r="Y1965" s="138"/>
      <c r="Z1965" s="138"/>
      <c r="AA1965" s="138"/>
      <c r="AB1965" s="138"/>
      <c r="AC1965" s="138"/>
      <c r="AD1965" s="138"/>
      <c r="AE1965" s="138"/>
      <c r="AF1965" s="138"/>
      <c r="AG1965" s="138"/>
    </row>
    <row r="1966" spans="1:33" s="137" customFormat="1" ht="15">
      <c r="A1966" s="139"/>
      <c r="B1966" s="189" t="s">
        <v>1048</v>
      </c>
      <c r="C1966" s="13"/>
      <c r="D1966" s="13"/>
      <c r="E1966" s="586"/>
      <c r="F1966" s="40"/>
      <c r="G1966" s="159"/>
      <c r="H1966" s="138"/>
      <c r="I1966" s="138"/>
      <c r="J1966" s="138"/>
      <c r="K1966" s="138"/>
      <c r="L1966" s="138"/>
      <c r="M1966" s="138"/>
      <c r="N1966" s="138"/>
      <c r="O1966" s="138"/>
      <c r="P1966" s="138"/>
      <c r="Q1966" s="138"/>
      <c r="R1966" s="138"/>
      <c r="S1966" s="138"/>
      <c r="T1966" s="138"/>
      <c r="U1966" s="138"/>
      <c r="V1966" s="138"/>
      <c r="W1966" s="138"/>
      <c r="X1966" s="138"/>
      <c r="Y1966" s="138"/>
      <c r="Z1966" s="138"/>
      <c r="AA1966" s="138"/>
      <c r="AB1966" s="138"/>
      <c r="AC1966" s="138"/>
      <c r="AD1966" s="138"/>
      <c r="AE1966" s="138"/>
      <c r="AF1966" s="138"/>
      <c r="AG1966" s="138"/>
    </row>
    <row r="1967" spans="1:33" s="137" customFormat="1" ht="15">
      <c r="A1967" s="139"/>
      <c r="B1967" s="191"/>
      <c r="C1967" s="13"/>
      <c r="D1967" s="13"/>
      <c r="E1967" s="586"/>
      <c r="F1967" s="40"/>
      <c r="G1967" s="159"/>
      <c r="H1967" s="138"/>
      <c r="I1967" s="138"/>
      <c r="J1967" s="138"/>
      <c r="K1967" s="138"/>
      <c r="L1967" s="138"/>
      <c r="M1967" s="138"/>
      <c r="N1967" s="138"/>
      <c r="O1967" s="138"/>
      <c r="P1967" s="138"/>
      <c r="Q1967" s="138"/>
      <c r="R1967" s="138"/>
      <c r="S1967" s="138"/>
      <c r="T1967" s="138"/>
      <c r="U1967" s="138"/>
      <c r="V1967" s="138"/>
      <c r="W1967" s="138"/>
      <c r="X1967" s="138"/>
      <c r="Y1967" s="138"/>
      <c r="Z1967" s="138"/>
      <c r="AA1967" s="138"/>
      <c r="AB1967" s="138"/>
      <c r="AC1967" s="138"/>
      <c r="AD1967" s="138"/>
      <c r="AE1967" s="138"/>
      <c r="AF1967" s="138"/>
      <c r="AG1967" s="138"/>
    </row>
    <row r="1968" spans="1:33" s="137" customFormat="1" ht="15">
      <c r="A1968" s="139"/>
      <c r="B1968" s="204" t="s">
        <v>775</v>
      </c>
      <c r="C1968" s="13"/>
      <c r="D1968" s="13"/>
      <c r="E1968" s="586"/>
      <c r="F1968" s="40"/>
      <c r="G1968" s="159"/>
      <c r="H1968" s="138"/>
      <c r="I1968" s="138"/>
      <c r="J1968" s="138"/>
      <c r="K1968" s="138"/>
      <c r="L1968" s="138"/>
      <c r="M1968" s="138"/>
      <c r="N1968" s="138"/>
      <c r="O1968" s="138"/>
      <c r="P1968" s="138"/>
      <c r="Q1968" s="138"/>
      <c r="R1968" s="138"/>
      <c r="S1968" s="138"/>
      <c r="T1968" s="138"/>
      <c r="U1968" s="138"/>
      <c r="V1968" s="138"/>
      <c r="W1968" s="138"/>
      <c r="X1968" s="138"/>
      <c r="Y1968" s="138"/>
      <c r="Z1968" s="138"/>
      <c r="AA1968" s="138"/>
      <c r="AB1968" s="138"/>
      <c r="AC1968" s="138"/>
      <c r="AD1968" s="138"/>
      <c r="AE1968" s="138"/>
      <c r="AF1968" s="138"/>
      <c r="AG1968" s="138"/>
    </row>
    <row r="1969" spans="1:33" s="137" customFormat="1" ht="25.5">
      <c r="A1969" s="139"/>
      <c r="B1969" s="204" t="s">
        <v>776</v>
      </c>
      <c r="C1969" s="13"/>
      <c r="D1969" s="13"/>
      <c r="E1969" s="586"/>
      <c r="F1969" s="40"/>
      <c r="G1969" s="159"/>
      <c r="H1969" s="138"/>
      <c r="I1969" s="138"/>
      <c r="J1969" s="138"/>
      <c r="K1969" s="138"/>
      <c r="L1969" s="138"/>
      <c r="M1969" s="138"/>
      <c r="N1969" s="138"/>
      <c r="O1969" s="138"/>
      <c r="P1969" s="138"/>
      <c r="Q1969" s="138"/>
      <c r="R1969" s="138"/>
      <c r="S1969" s="138"/>
      <c r="T1969" s="138"/>
      <c r="U1969" s="138"/>
      <c r="V1969" s="138"/>
      <c r="W1969" s="138"/>
      <c r="X1969" s="138"/>
      <c r="Y1969" s="138"/>
      <c r="Z1969" s="138"/>
      <c r="AA1969" s="138"/>
      <c r="AB1969" s="138"/>
      <c r="AC1969" s="138"/>
      <c r="AD1969" s="138"/>
      <c r="AE1969" s="138"/>
      <c r="AF1969" s="138"/>
      <c r="AG1969" s="138"/>
    </row>
    <row r="1970" spans="1:33" s="137" customFormat="1" ht="25.5">
      <c r="A1970" s="139"/>
      <c r="B1970" s="204" t="s">
        <v>1468</v>
      </c>
      <c r="C1970" s="13"/>
      <c r="D1970" s="13"/>
      <c r="E1970" s="586"/>
      <c r="F1970" s="40"/>
      <c r="G1970" s="159"/>
      <c r="H1970" s="138"/>
      <c r="I1970" s="138"/>
      <c r="J1970" s="138"/>
      <c r="K1970" s="138"/>
      <c r="L1970" s="138"/>
      <c r="M1970" s="138"/>
      <c r="N1970" s="138"/>
      <c r="O1970" s="138"/>
      <c r="P1970" s="138"/>
      <c r="Q1970" s="138"/>
      <c r="R1970" s="138"/>
      <c r="S1970" s="138"/>
      <c r="T1970" s="138"/>
      <c r="U1970" s="138"/>
      <c r="V1970" s="138"/>
      <c r="W1970" s="138"/>
      <c r="X1970" s="138"/>
      <c r="Y1970" s="138"/>
      <c r="Z1970" s="138"/>
      <c r="AA1970" s="138"/>
      <c r="AB1970" s="138"/>
      <c r="AC1970" s="138"/>
      <c r="AD1970" s="138"/>
      <c r="AE1970" s="138"/>
      <c r="AF1970" s="138"/>
      <c r="AG1970" s="138"/>
    </row>
    <row r="1971" spans="1:33" s="137" customFormat="1" ht="38.25">
      <c r="A1971" s="139"/>
      <c r="B1971" s="204" t="s">
        <v>778</v>
      </c>
      <c r="C1971" s="13"/>
      <c r="D1971" s="13"/>
      <c r="E1971" s="586"/>
      <c r="F1971" s="40"/>
      <c r="G1971" s="159"/>
      <c r="H1971" s="138"/>
      <c r="I1971" s="138"/>
      <c r="J1971" s="138"/>
      <c r="K1971" s="138"/>
      <c r="L1971" s="138"/>
      <c r="M1971" s="138"/>
      <c r="N1971" s="138"/>
      <c r="O1971" s="138"/>
      <c r="P1971" s="138"/>
      <c r="Q1971" s="138"/>
      <c r="R1971" s="138"/>
      <c r="S1971" s="138"/>
      <c r="T1971" s="138"/>
      <c r="U1971" s="138"/>
      <c r="V1971" s="138"/>
      <c r="W1971" s="138"/>
      <c r="X1971" s="138"/>
      <c r="Y1971" s="138"/>
      <c r="Z1971" s="138"/>
      <c r="AA1971" s="138"/>
      <c r="AB1971" s="138"/>
      <c r="AC1971" s="138"/>
      <c r="AD1971" s="138"/>
      <c r="AE1971" s="138"/>
      <c r="AF1971" s="138"/>
      <c r="AG1971" s="138"/>
    </row>
    <row r="1972" spans="1:33" s="137" customFormat="1" ht="15">
      <c r="A1972" s="139"/>
      <c r="B1972" s="204" t="s">
        <v>1469</v>
      </c>
      <c r="C1972" s="13"/>
      <c r="D1972" s="13"/>
      <c r="E1972" s="586"/>
      <c r="F1972" s="40"/>
      <c r="G1972" s="159"/>
      <c r="H1972" s="138"/>
      <c r="I1972" s="138"/>
      <c r="J1972" s="138"/>
      <c r="K1972" s="138"/>
      <c r="L1972" s="138"/>
      <c r="M1972" s="138"/>
      <c r="N1972" s="138"/>
      <c r="O1972" s="138"/>
      <c r="P1972" s="138"/>
      <c r="Q1972" s="138"/>
      <c r="R1972" s="138"/>
      <c r="S1972" s="138"/>
      <c r="T1972" s="138"/>
      <c r="U1972" s="138"/>
      <c r="V1972" s="138"/>
      <c r="W1972" s="138"/>
      <c r="X1972" s="138"/>
      <c r="Y1972" s="138"/>
      <c r="Z1972" s="138"/>
      <c r="AA1972" s="138"/>
      <c r="AB1972" s="138"/>
      <c r="AC1972" s="138"/>
      <c r="AD1972" s="138"/>
      <c r="AE1972" s="138"/>
      <c r="AF1972" s="138"/>
      <c r="AG1972" s="138"/>
    </row>
    <row r="1973" spans="1:33" s="137" customFormat="1" ht="15">
      <c r="A1973" s="139"/>
      <c r="B1973" s="204" t="s">
        <v>1049</v>
      </c>
      <c r="C1973" s="13"/>
      <c r="D1973" s="13"/>
      <c r="E1973" s="586"/>
      <c r="F1973" s="40"/>
      <c r="G1973" s="159"/>
      <c r="H1973" s="138"/>
      <c r="I1973" s="138"/>
      <c r="J1973" s="138"/>
      <c r="K1973" s="138"/>
      <c r="L1973" s="138"/>
      <c r="M1973" s="138"/>
      <c r="N1973" s="138"/>
      <c r="O1973" s="138"/>
      <c r="P1973" s="138"/>
      <c r="Q1973" s="138"/>
      <c r="R1973" s="138"/>
      <c r="S1973" s="138"/>
      <c r="T1973" s="138"/>
      <c r="U1973" s="138"/>
      <c r="V1973" s="138"/>
      <c r="W1973" s="138"/>
      <c r="X1973" s="138"/>
      <c r="Y1973" s="138"/>
      <c r="Z1973" s="138"/>
      <c r="AA1973" s="138"/>
      <c r="AB1973" s="138"/>
      <c r="AC1973" s="138"/>
      <c r="AD1973" s="138"/>
      <c r="AE1973" s="138"/>
      <c r="AF1973" s="138"/>
      <c r="AG1973" s="138"/>
    </row>
    <row r="1974" spans="1:33" s="137" customFormat="1" ht="15">
      <c r="A1974" s="139"/>
      <c r="B1974" s="207"/>
      <c r="C1974" s="13" t="s">
        <v>1588</v>
      </c>
      <c r="D1974" s="13">
        <v>1</v>
      </c>
      <c r="E1974" s="586"/>
      <c r="F1974" s="40">
        <f>D1974*E1974</f>
        <v>0</v>
      </c>
      <c r="G1974" s="159"/>
      <c r="H1974" s="138"/>
      <c r="I1974" s="138"/>
      <c r="J1974" s="138"/>
      <c r="K1974" s="138"/>
      <c r="L1974" s="138"/>
      <c r="M1974" s="138"/>
      <c r="N1974" s="138"/>
      <c r="O1974" s="138"/>
      <c r="P1974" s="138"/>
      <c r="Q1974" s="138"/>
      <c r="R1974" s="138"/>
      <c r="S1974" s="138"/>
      <c r="T1974" s="138"/>
      <c r="U1974" s="138"/>
      <c r="V1974" s="138"/>
      <c r="W1974" s="138"/>
      <c r="X1974" s="138"/>
      <c r="Y1974" s="138"/>
      <c r="Z1974" s="138"/>
      <c r="AA1974" s="138"/>
      <c r="AB1974" s="138"/>
      <c r="AC1974" s="138"/>
      <c r="AD1974" s="138"/>
      <c r="AE1974" s="138"/>
      <c r="AF1974" s="138"/>
      <c r="AG1974" s="138"/>
    </row>
    <row r="1975" spans="1:33" s="137" customFormat="1" ht="15">
      <c r="A1975" s="139"/>
      <c r="B1975" s="192"/>
      <c r="C1975" s="13"/>
      <c r="D1975" s="13"/>
      <c r="E1975" s="586"/>
      <c r="F1975" s="40"/>
      <c r="G1975" s="159"/>
      <c r="H1975" s="138"/>
      <c r="I1975" s="138"/>
      <c r="J1975" s="138"/>
      <c r="K1975" s="138"/>
      <c r="L1975" s="138"/>
      <c r="M1975" s="138"/>
      <c r="N1975" s="138"/>
      <c r="O1975" s="138"/>
      <c r="P1975" s="138"/>
      <c r="Q1975" s="138"/>
      <c r="R1975" s="138"/>
      <c r="S1975" s="138"/>
      <c r="T1975" s="138"/>
      <c r="U1975" s="138"/>
      <c r="V1975" s="138"/>
      <c r="W1975" s="138"/>
      <c r="X1975" s="138"/>
      <c r="Y1975" s="138"/>
      <c r="Z1975" s="138"/>
      <c r="AA1975" s="138"/>
      <c r="AB1975" s="138"/>
      <c r="AC1975" s="138"/>
      <c r="AD1975" s="138"/>
      <c r="AE1975" s="138"/>
      <c r="AF1975" s="138"/>
      <c r="AG1975" s="138"/>
    </row>
    <row r="1976" spans="1:33" s="209" customFormat="1" ht="25.5">
      <c r="A1976" s="139" t="s">
        <v>1876</v>
      </c>
      <c r="B1976" s="183" t="s">
        <v>518</v>
      </c>
      <c r="C1976" s="19"/>
      <c r="D1976" s="19"/>
      <c r="E1976" s="586"/>
      <c r="F1976" s="199"/>
      <c r="G1976" s="399"/>
      <c r="H1976" s="208"/>
      <c r="I1976" s="208"/>
      <c r="J1976" s="208"/>
      <c r="K1976" s="208"/>
      <c r="L1976" s="208"/>
      <c r="M1976" s="208"/>
      <c r="N1976" s="208"/>
      <c r="O1976" s="208"/>
      <c r="P1976" s="208"/>
      <c r="Q1976" s="208"/>
      <c r="R1976" s="208"/>
      <c r="S1976" s="208"/>
      <c r="T1976" s="208"/>
      <c r="U1976" s="208"/>
      <c r="V1976" s="208"/>
      <c r="W1976" s="208"/>
      <c r="X1976" s="208"/>
      <c r="Y1976" s="208"/>
      <c r="Z1976" s="208"/>
      <c r="AA1976" s="208"/>
      <c r="AB1976" s="208"/>
      <c r="AC1976" s="208"/>
      <c r="AD1976" s="208"/>
      <c r="AE1976" s="208"/>
      <c r="AF1976" s="208"/>
      <c r="AG1976" s="208"/>
    </row>
    <row r="1977" spans="1:33" s="137" customFormat="1" ht="89.25">
      <c r="A1977" s="139"/>
      <c r="B1977" s="210" t="s">
        <v>519</v>
      </c>
      <c r="C1977" s="13"/>
      <c r="D1977" s="13"/>
      <c r="E1977" s="586"/>
      <c r="F1977" s="40"/>
      <c r="G1977" s="159"/>
      <c r="H1977" s="138"/>
      <c r="I1977" s="138"/>
      <c r="J1977" s="138"/>
      <c r="K1977" s="138"/>
      <c r="L1977" s="138"/>
      <c r="M1977" s="138"/>
      <c r="N1977" s="138"/>
      <c r="O1977" s="138"/>
      <c r="P1977" s="138"/>
      <c r="Q1977" s="138"/>
      <c r="R1977" s="138"/>
      <c r="S1977" s="138"/>
      <c r="T1977" s="138"/>
      <c r="U1977" s="138"/>
      <c r="V1977" s="138"/>
      <c r="W1977" s="138"/>
      <c r="X1977" s="138"/>
      <c r="Y1977" s="138"/>
      <c r="Z1977" s="138"/>
      <c r="AA1977" s="138"/>
      <c r="AB1977" s="138"/>
      <c r="AC1977" s="138"/>
      <c r="AD1977" s="138"/>
      <c r="AE1977" s="138"/>
      <c r="AF1977" s="138"/>
      <c r="AG1977" s="138"/>
    </row>
    <row r="1978" spans="1:33" s="137" customFormat="1" ht="15">
      <c r="A1978" s="139"/>
      <c r="B1978" s="188"/>
      <c r="C1978" s="13" t="s">
        <v>1588</v>
      </c>
      <c r="D1978" s="13">
        <v>2</v>
      </c>
      <c r="E1978" s="586"/>
      <c r="F1978" s="40">
        <f>D1978*E1978</f>
        <v>0</v>
      </c>
      <c r="G1978" s="159"/>
      <c r="H1978" s="138"/>
      <c r="I1978" s="138"/>
      <c r="J1978" s="138"/>
      <c r="K1978" s="138"/>
      <c r="L1978" s="138"/>
      <c r="M1978" s="138"/>
      <c r="N1978" s="138"/>
      <c r="O1978" s="138"/>
      <c r="P1978" s="138"/>
      <c r="Q1978" s="138"/>
      <c r="R1978" s="138"/>
      <c r="S1978" s="138"/>
      <c r="T1978" s="138"/>
      <c r="U1978" s="138"/>
      <c r="V1978" s="138"/>
      <c r="W1978" s="138"/>
      <c r="X1978" s="138"/>
      <c r="Y1978" s="138"/>
      <c r="Z1978" s="138"/>
      <c r="AA1978" s="138"/>
      <c r="AB1978" s="138"/>
      <c r="AC1978" s="138"/>
      <c r="AD1978" s="138"/>
      <c r="AE1978" s="138"/>
      <c r="AF1978" s="138"/>
      <c r="AG1978" s="138"/>
    </row>
    <row r="1979" spans="1:33" s="137" customFormat="1" ht="15">
      <c r="A1979" s="139"/>
      <c r="B1979" s="182"/>
      <c r="C1979" s="13"/>
      <c r="D1979" s="13"/>
      <c r="E1979" s="586"/>
      <c r="F1979" s="40"/>
      <c r="G1979" s="159"/>
      <c r="H1979" s="138"/>
      <c r="I1979" s="138"/>
      <c r="J1979" s="138"/>
      <c r="K1979" s="138"/>
      <c r="L1979" s="138"/>
      <c r="M1979" s="138"/>
      <c r="N1979" s="138"/>
      <c r="O1979" s="138"/>
      <c r="P1979" s="138"/>
      <c r="Q1979" s="138"/>
      <c r="R1979" s="138"/>
      <c r="S1979" s="138"/>
      <c r="T1979" s="138"/>
      <c r="U1979" s="138"/>
      <c r="V1979" s="138"/>
      <c r="W1979" s="138"/>
      <c r="X1979" s="138"/>
      <c r="Y1979" s="138"/>
      <c r="Z1979" s="138"/>
      <c r="AA1979" s="138"/>
      <c r="AB1979" s="138"/>
      <c r="AC1979" s="138"/>
      <c r="AD1979" s="138"/>
      <c r="AE1979" s="138"/>
      <c r="AF1979" s="138"/>
      <c r="AG1979" s="138"/>
    </row>
    <row r="1980" spans="1:33" s="137" customFormat="1" ht="331.5">
      <c r="A1980" s="139" t="s">
        <v>1877</v>
      </c>
      <c r="B1980" s="1" t="s">
        <v>520</v>
      </c>
      <c r="C1980" s="4"/>
      <c r="D1980" s="39"/>
      <c r="E1980" s="586"/>
      <c r="F1980" s="40"/>
      <c r="G1980" s="159"/>
      <c r="H1980" s="138"/>
      <c r="I1980" s="138"/>
      <c r="J1980" s="138"/>
      <c r="K1980" s="138"/>
      <c r="L1980" s="138"/>
      <c r="M1980" s="138"/>
      <c r="N1980" s="138"/>
      <c r="O1980" s="138"/>
      <c r="P1980" s="138"/>
      <c r="Q1980" s="138"/>
      <c r="R1980" s="138"/>
      <c r="S1980" s="138"/>
      <c r="T1980" s="138"/>
      <c r="U1980" s="138"/>
      <c r="V1980" s="138"/>
      <c r="W1980" s="138"/>
      <c r="X1980" s="138"/>
      <c r="Y1980" s="138"/>
      <c r="Z1980" s="138"/>
      <c r="AA1980" s="138"/>
      <c r="AB1980" s="138"/>
      <c r="AC1980" s="138"/>
      <c r="AD1980" s="138"/>
      <c r="AE1980" s="138"/>
      <c r="AF1980" s="138"/>
      <c r="AG1980" s="138"/>
    </row>
    <row r="1981" spans="1:33" s="137" customFormat="1" ht="15">
      <c r="A1981" s="139"/>
      <c r="B1981" s="1" t="s">
        <v>521</v>
      </c>
      <c r="C1981" s="4" t="s">
        <v>886</v>
      </c>
      <c r="D1981" s="39">
        <v>26</v>
      </c>
      <c r="E1981" s="586"/>
      <c r="F1981" s="40">
        <f>D1981*E1981</f>
        <v>0</v>
      </c>
      <c r="G1981" s="159"/>
      <c r="H1981" s="138"/>
      <c r="I1981" s="138"/>
      <c r="J1981" s="138"/>
      <c r="K1981" s="138"/>
      <c r="L1981" s="138"/>
      <c r="M1981" s="138"/>
      <c r="N1981" s="138"/>
      <c r="O1981" s="138"/>
      <c r="P1981" s="138"/>
      <c r="Q1981" s="138"/>
      <c r="R1981" s="138"/>
      <c r="S1981" s="138"/>
      <c r="T1981" s="138"/>
      <c r="U1981" s="138"/>
      <c r="V1981" s="138"/>
      <c r="W1981" s="138"/>
      <c r="X1981" s="138"/>
      <c r="Y1981" s="138"/>
      <c r="Z1981" s="138"/>
      <c r="AA1981" s="138"/>
      <c r="AB1981" s="138"/>
      <c r="AC1981" s="138"/>
      <c r="AD1981" s="138"/>
      <c r="AE1981" s="138"/>
      <c r="AF1981" s="138"/>
      <c r="AG1981" s="138"/>
    </row>
    <row r="1982" spans="1:33" s="161" customFormat="1" ht="15">
      <c r="A1982" s="139"/>
      <c r="B1982" s="1" t="s">
        <v>522</v>
      </c>
      <c r="C1982" s="4" t="s">
        <v>886</v>
      </c>
      <c r="D1982" s="39">
        <v>15</v>
      </c>
      <c r="E1982" s="586"/>
      <c r="F1982" s="40">
        <f>D1982*E1982</f>
        <v>0</v>
      </c>
      <c r="G1982" s="159"/>
      <c r="H1982" s="160"/>
      <c r="I1982" s="160"/>
      <c r="J1982" s="160"/>
      <c r="K1982" s="160"/>
      <c r="L1982" s="160"/>
      <c r="M1982" s="160"/>
      <c r="N1982" s="160"/>
      <c r="O1982" s="160"/>
      <c r="P1982" s="160"/>
      <c r="Q1982" s="160"/>
      <c r="R1982" s="160"/>
      <c r="S1982" s="160"/>
      <c r="T1982" s="160"/>
      <c r="U1982" s="160"/>
      <c r="V1982" s="160"/>
      <c r="W1982" s="160"/>
      <c r="X1982" s="160"/>
      <c r="Y1982" s="160"/>
      <c r="Z1982" s="160"/>
      <c r="AA1982" s="160"/>
      <c r="AB1982" s="160"/>
      <c r="AC1982" s="160"/>
      <c r="AD1982" s="160"/>
      <c r="AE1982" s="160"/>
      <c r="AF1982" s="160"/>
      <c r="AG1982" s="160"/>
    </row>
    <row r="1983" spans="1:33" s="161" customFormat="1" ht="15">
      <c r="A1983" s="139"/>
      <c r="B1983" s="1" t="s">
        <v>523</v>
      </c>
      <c r="C1983" s="4" t="s">
        <v>886</v>
      </c>
      <c r="D1983" s="39">
        <v>1</v>
      </c>
      <c r="E1983" s="586"/>
      <c r="F1983" s="40">
        <f>D1983*E1983</f>
        <v>0</v>
      </c>
      <c r="G1983" s="159"/>
      <c r="H1983" s="160"/>
      <c r="I1983" s="160"/>
      <c r="J1983" s="160"/>
      <c r="K1983" s="160"/>
      <c r="L1983" s="160"/>
      <c r="M1983" s="160"/>
      <c r="N1983" s="160"/>
      <c r="O1983" s="160"/>
      <c r="P1983" s="160"/>
      <c r="Q1983" s="160"/>
      <c r="R1983" s="160"/>
      <c r="S1983" s="160"/>
      <c r="T1983" s="160"/>
      <c r="U1983" s="160"/>
      <c r="V1983" s="160"/>
      <c r="W1983" s="160"/>
      <c r="X1983" s="160"/>
      <c r="Y1983" s="160"/>
      <c r="Z1983" s="160"/>
      <c r="AA1983" s="160"/>
      <c r="AB1983" s="160"/>
      <c r="AC1983" s="160"/>
      <c r="AD1983" s="160"/>
      <c r="AE1983" s="160"/>
      <c r="AF1983" s="160"/>
      <c r="AG1983" s="160"/>
    </row>
    <row r="1984" spans="1:33" s="161" customFormat="1" ht="15">
      <c r="A1984" s="139"/>
      <c r="B1984" s="1" t="s">
        <v>524</v>
      </c>
      <c r="C1984" s="4" t="s">
        <v>886</v>
      </c>
      <c r="D1984" s="39">
        <v>5</v>
      </c>
      <c r="E1984" s="586"/>
      <c r="F1984" s="40">
        <f>D1984*E1984</f>
        <v>0</v>
      </c>
      <c r="G1984" s="159"/>
      <c r="H1984" s="160"/>
      <c r="I1984" s="160"/>
      <c r="J1984" s="160"/>
      <c r="K1984" s="160"/>
      <c r="L1984" s="160"/>
      <c r="M1984" s="160"/>
      <c r="N1984" s="160"/>
      <c r="O1984" s="160"/>
      <c r="P1984" s="160"/>
      <c r="Q1984" s="160"/>
      <c r="R1984" s="160"/>
      <c r="S1984" s="160"/>
      <c r="T1984" s="160"/>
      <c r="U1984" s="160"/>
      <c r="V1984" s="160"/>
      <c r="W1984" s="160"/>
      <c r="X1984" s="160"/>
      <c r="Y1984" s="160"/>
      <c r="Z1984" s="160"/>
      <c r="AA1984" s="160"/>
      <c r="AB1984" s="160"/>
      <c r="AC1984" s="160"/>
      <c r="AD1984" s="160"/>
      <c r="AE1984" s="160"/>
      <c r="AF1984" s="160"/>
      <c r="AG1984" s="160"/>
    </row>
    <row r="1985" spans="1:33" s="161" customFormat="1" ht="15">
      <c r="A1985" s="139"/>
      <c r="B1985" s="211"/>
      <c r="C1985" s="48"/>
      <c r="D1985" s="39"/>
      <c r="E1985" s="586"/>
      <c r="F1985" s="40"/>
      <c r="G1985" s="159"/>
      <c r="H1985" s="160"/>
      <c r="I1985" s="160"/>
      <c r="J1985" s="160"/>
      <c r="K1985" s="160"/>
      <c r="L1985" s="160"/>
      <c r="M1985" s="160"/>
      <c r="N1985" s="160"/>
      <c r="O1985" s="160"/>
      <c r="P1985" s="160"/>
      <c r="Q1985" s="160"/>
      <c r="R1985" s="160"/>
      <c r="S1985" s="160"/>
      <c r="T1985" s="160"/>
      <c r="U1985" s="160"/>
      <c r="V1985" s="160"/>
      <c r="W1985" s="160"/>
      <c r="X1985" s="160"/>
      <c r="Y1985" s="160"/>
      <c r="Z1985" s="160"/>
      <c r="AA1985" s="160"/>
      <c r="AB1985" s="160"/>
      <c r="AC1985" s="160"/>
      <c r="AD1985" s="160"/>
      <c r="AE1985" s="160"/>
      <c r="AF1985" s="160"/>
      <c r="AG1985" s="160"/>
    </row>
    <row r="1986" spans="1:33" s="161" customFormat="1" ht="318.75">
      <c r="A1986" s="139" t="s">
        <v>1878</v>
      </c>
      <c r="B1986" s="1" t="s">
        <v>525</v>
      </c>
      <c r="C1986" s="48"/>
      <c r="D1986" s="39"/>
      <c r="E1986" s="586"/>
      <c r="F1986" s="40"/>
      <c r="G1986" s="159"/>
      <c r="H1986" s="160"/>
      <c r="I1986" s="160"/>
      <c r="J1986" s="160"/>
      <c r="K1986" s="160"/>
      <c r="L1986" s="160"/>
      <c r="M1986" s="160"/>
      <c r="N1986" s="160"/>
      <c r="O1986" s="160"/>
      <c r="P1986" s="160"/>
      <c r="Q1986" s="160"/>
      <c r="R1986" s="160"/>
      <c r="S1986" s="160"/>
      <c r="T1986" s="160"/>
      <c r="U1986" s="160"/>
      <c r="V1986" s="160"/>
      <c r="W1986" s="160"/>
      <c r="X1986" s="160"/>
      <c r="Y1986" s="160"/>
      <c r="Z1986" s="160"/>
      <c r="AA1986" s="160"/>
      <c r="AB1986" s="160"/>
      <c r="AC1986" s="160"/>
      <c r="AD1986" s="160"/>
      <c r="AE1986" s="160"/>
      <c r="AF1986" s="160"/>
      <c r="AG1986" s="160"/>
    </row>
    <row r="1987" spans="1:33" s="161" customFormat="1" ht="15">
      <c r="A1987" s="139"/>
      <c r="B1987" s="1" t="s">
        <v>526</v>
      </c>
      <c r="C1987" s="48" t="s">
        <v>886</v>
      </c>
      <c r="D1987" s="39">
        <v>17</v>
      </c>
      <c r="E1987" s="586"/>
      <c r="F1987" s="40">
        <f>D1987*E1987</f>
        <v>0</v>
      </c>
      <c r="G1987" s="159"/>
      <c r="H1987" s="160"/>
      <c r="I1987" s="160"/>
      <c r="J1987" s="160"/>
      <c r="K1987" s="160"/>
      <c r="L1987" s="160"/>
      <c r="M1987" s="160"/>
      <c r="N1987" s="160"/>
      <c r="O1987" s="160"/>
      <c r="P1987" s="160"/>
      <c r="Q1987" s="160"/>
      <c r="R1987" s="160"/>
      <c r="S1987" s="160"/>
      <c r="T1987" s="160"/>
      <c r="U1987" s="160"/>
      <c r="V1987" s="160"/>
      <c r="W1987" s="160"/>
      <c r="X1987" s="160"/>
      <c r="Y1987" s="160"/>
      <c r="Z1987" s="160"/>
      <c r="AA1987" s="160"/>
      <c r="AB1987" s="160"/>
      <c r="AC1987" s="160"/>
      <c r="AD1987" s="160"/>
      <c r="AE1987" s="160"/>
      <c r="AF1987" s="160"/>
      <c r="AG1987" s="160"/>
    </row>
    <row r="1988" spans="1:33" s="161" customFormat="1" ht="15">
      <c r="A1988" s="139"/>
      <c r="B1988" s="1" t="s">
        <v>527</v>
      </c>
      <c r="C1988" s="48" t="s">
        <v>886</v>
      </c>
      <c r="D1988" s="39">
        <v>20</v>
      </c>
      <c r="E1988" s="586"/>
      <c r="F1988" s="40">
        <f>D1988*E1988</f>
        <v>0</v>
      </c>
      <c r="G1988" s="159"/>
      <c r="H1988" s="160"/>
      <c r="I1988" s="160"/>
      <c r="J1988" s="160"/>
      <c r="K1988" s="160"/>
      <c r="L1988" s="160"/>
      <c r="M1988" s="160"/>
      <c r="N1988" s="160"/>
      <c r="O1988" s="160"/>
      <c r="P1988" s="160"/>
      <c r="Q1988" s="160"/>
      <c r="R1988" s="160"/>
      <c r="S1988" s="160"/>
      <c r="T1988" s="160"/>
      <c r="U1988" s="160"/>
      <c r="V1988" s="160"/>
      <c r="W1988" s="160"/>
      <c r="X1988" s="160"/>
      <c r="Y1988" s="160"/>
      <c r="Z1988" s="160"/>
      <c r="AA1988" s="160"/>
      <c r="AB1988" s="160"/>
      <c r="AC1988" s="160"/>
      <c r="AD1988" s="160"/>
      <c r="AE1988" s="160"/>
      <c r="AF1988" s="160"/>
      <c r="AG1988" s="160"/>
    </row>
    <row r="1989" spans="1:33" s="161" customFormat="1" ht="15">
      <c r="A1989" s="139"/>
      <c r="B1989" s="1" t="s">
        <v>528</v>
      </c>
      <c r="C1989" s="48" t="s">
        <v>886</v>
      </c>
      <c r="D1989" s="39">
        <v>13</v>
      </c>
      <c r="E1989" s="586"/>
      <c r="F1989" s="40">
        <f>D1989*E1989</f>
        <v>0</v>
      </c>
      <c r="G1989" s="159"/>
      <c r="H1989" s="160"/>
      <c r="I1989" s="160"/>
      <c r="J1989" s="160"/>
      <c r="K1989" s="160"/>
      <c r="L1989" s="160"/>
      <c r="M1989" s="160"/>
      <c r="N1989" s="160"/>
      <c r="O1989" s="160"/>
      <c r="P1989" s="160"/>
      <c r="Q1989" s="160"/>
      <c r="R1989" s="160"/>
      <c r="S1989" s="160"/>
      <c r="T1989" s="160"/>
      <c r="U1989" s="160"/>
      <c r="V1989" s="160"/>
      <c r="W1989" s="160"/>
      <c r="X1989" s="160"/>
      <c r="Y1989" s="160"/>
      <c r="Z1989" s="160"/>
      <c r="AA1989" s="160"/>
      <c r="AB1989" s="160"/>
      <c r="AC1989" s="160"/>
      <c r="AD1989" s="160"/>
      <c r="AE1989" s="160"/>
      <c r="AF1989" s="160"/>
      <c r="AG1989" s="160"/>
    </row>
    <row r="1990" spans="1:33" s="161" customFormat="1" ht="15">
      <c r="A1990" s="139"/>
      <c r="B1990" s="1" t="s">
        <v>529</v>
      </c>
      <c r="C1990" s="48" t="s">
        <v>886</v>
      </c>
      <c r="D1990" s="39">
        <v>5</v>
      </c>
      <c r="E1990" s="586"/>
      <c r="F1990" s="40">
        <f>D1990*E1990</f>
        <v>0</v>
      </c>
      <c r="G1990" s="159"/>
      <c r="H1990" s="160"/>
      <c r="I1990" s="160"/>
      <c r="J1990" s="160"/>
      <c r="K1990" s="160"/>
      <c r="L1990" s="160"/>
      <c r="M1990" s="160"/>
      <c r="N1990" s="160"/>
      <c r="O1990" s="160"/>
      <c r="P1990" s="160"/>
      <c r="Q1990" s="160"/>
      <c r="R1990" s="160"/>
      <c r="S1990" s="160"/>
      <c r="T1990" s="160"/>
      <c r="U1990" s="160"/>
      <c r="V1990" s="160"/>
      <c r="W1990" s="160"/>
      <c r="X1990" s="160"/>
      <c r="Y1990" s="160"/>
      <c r="Z1990" s="160"/>
      <c r="AA1990" s="160"/>
      <c r="AB1990" s="160"/>
      <c r="AC1990" s="160"/>
      <c r="AD1990" s="160"/>
      <c r="AE1990" s="160"/>
      <c r="AF1990" s="160"/>
      <c r="AG1990" s="160"/>
    </row>
    <row r="1991" spans="1:33" s="161" customFormat="1" ht="15">
      <c r="A1991" s="139"/>
      <c r="B1991" s="211"/>
      <c r="C1991" s="48"/>
      <c r="D1991" s="39"/>
      <c r="E1991" s="586"/>
      <c r="F1991" s="40"/>
      <c r="G1991" s="159"/>
      <c r="H1991" s="160"/>
      <c r="I1991" s="160"/>
      <c r="J1991" s="160"/>
      <c r="K1991" s="160"/>
      <c r="L1991" s="160"/>
      <c r="M1991" s="160"/>
      <c r="N1991" s="160"/>
      <c r="O1991" s="160"/>
      <c r="P1991" s="160"/>
      <c r="Q1991" s="160"/>
      <c r="R1991" s="160"/>
      <c r="S1991" s="160"/>
      <c r="T1991" s="160"/>
      <c r="U1991" s="160"/>
      <c r="V1991" s="160"/>
      <c r="W1991" s="160"/>
      <c r="X1991" s="160"/>
      <c r="Y1991" s="160"/>
      <c r="Z1991" s="160"/>
      <c r="AA1991" s="160"/>
      <c r="AB1991" s="160"/>
      <c r="AC1991" s="160"/>
      <c r="AD1991" s="160"/>
      <c r="AE1991" s="160"/>
      <c r="AF1991" s="160"/>
      <c r="AG1991" s="160"/>
    </row>
    <row r="1992" spans="1:33" s="161" customFormat="1" ht="102">
      <c r="A1992" s="139" t="s">
        <v>1327</v>
      </c>
      <c r="B1992" s="1" t="s">
        <v>530</v>
      </c>
      <c r="C1992" s="48"/>
      <c r="D1992" s="39"/>
      <c r="E1992" s="586"/>
      <c r="F1992" s="40"/>
      <c r="G1992" s="159"/>
      <c r="H1992" s="160"/>
      <c r="I1992" s="160"/>
      <c r="J1992" s="160"/>
      <c r="K1992" s="160"/>
      <c r="L1992" s="160"/>
      <c r="M1992" s="160"/>
      <c r="N1992" s="160"/>
      <c r="O1992" s="160"/>
      <c r="P1992" s="160"/>
      <c r="Q1992" s="160"/>
      <c r="R1992" s="160"/>
      <c r="S1992" s="160"/>
      <c r="T1992" s="160"/>
      <c r="U1992" s="160"/>
      <c r="V1992" s="160"/>
      <c r="W1992" s="160"/>
      <c r="X1992" s="160"/>
      <c r="Y1992" s="160"/>
      <c r="Z1992" s="160"/>
      <c r="AA1992" s="160"/>
      <c r="AB1992" s="160"/>
      <c r="AC1992" s="160"/>
      <c r="AD1992" s="160"/>
      <c r="AE1992" s="160"/>
      <c r="AF1992" s="160"/>
      <c r="AG1992" s="160"/>
    </row>
    <row r="1993" spans="1:33" s="161" customFormat="1" ht="15">
      <c r="A1993" s="139"/>
      <c r="B1993" s="1" t="s">
        <v>531</v>
      </c>
      <c r="C1993" s="48" t="s">
        <v>886</v>
      </c>
      <c r="D1993" s="39">
        <v>33</v>
      </c>
      <c r="E1993" s="586"/>
      <c r="F1993" s="40">
        <f>D1993*E1993</f>
        <v>0</v>
      </c>
      <c r="G1993" s="159"/>
      <c r="H1993" s="160"/>
      <c r="I1993" s="160"/>
      <c r="J1993" s="160"/>
      <c r="K1993" s="160"/>
      <c r="L1993" s="160"/>
      <c r="M1993" s="160"/>
      <c r="N1993" s="160"/>
      <c r="O1993" s="160"/>
      <c r="P1993" s="160"/>
      <c r="Q1993" s="160"/>
      <c r="R1993" s="160"/>
      <c r="S1993" s="160"/>
      <c r="T1993" s="160"/>
      <c r="U1993" s="160"/>
      <c r="V1993" s="160"/>
      <c r="W1993" s="160"/>
      <c r="X1993" s="160"/>
      <c r="Y1993" s="160"/>
      <c r="Z1993" s="160"/>
      <c r="AA1993" s="160"/>
      <c r="AB1993" s="160"/>
      <c r="AC1993" s="160"/>
      <c r="AD1993" s="160"/>
      <c r="AE1993" s="160"/>
      <c r="AF1993" s="160"/>
      <c r="AG1993" s="160"/>
    </row>
    <row r="1994" spans="1:33" s="161" customFormat="1" ht="15">
      <c r="A1994" s="139"/>
      <c r="B1994" s="1" t="s">
        <v>532</v>
      </c>
      <c r="C1994" s="48" t="s">
        <v>886</v>
      </c>
      <c r="D1994" s="39">
        <v>7</v>
      </c>
      <c r="E1994" s="586"/>
      <c r="F1994" s="40">
        <f>D1994*E1994</f>
        <v>0</v>
      </c>
      <c r="G1994" s="159"/>
      <c r="H1994" s="160"/>
      <c r="I1994" s="160"/>
      <c r="J1994" s="160"/>
      <c r="K1994" s="160"/>
      <c r="L1994" s="160"/>
      <c r="M1994" s="160"/>
      <c r="N1994" s="160"/>
      <c r="O1994" s="160"/>
      <c r="P1994" s="160"/>
      <c r="Q1994" s="160"/>
      <c r="R1994" s="160"/>
      <c r="S1994" s="160"/>
      <c r="T1994" s="160"/>
      <c r="U1994" s="160"/>
      <c r="V1994" s="160"/>
      <c r="W1994" s="160"/>
      <c r="X1994" s="160"/>
      <c r="Y1994" s="160"/>
      <c r="Z1994" s="160"/>
      <c r="AA1994" s="160"/>
      <c r="AB1994" s="160"/>
      <c r="AC1994" s="160"/>
      <c r="AD1994" s="160"/>
      <c r="AE1994" s="160"/>
      <c r="AF1994" s="160"/>
      <c r="AG1994" s="160"/>
    </row>
    <row r="1995" spans="1:33" s="161" customFormat="1" ht="15">
      <c r="A1995" s="139"/>
      <c r="B1995" s="1" t="s">
        <v>533</v>
      </c>
      <c r="C1995" s="48" t="s">
        <v>886</v>
      </c>
      <c r="D1995" s="39">
        <v>6</v>
      </c>
      <c r="E1995" s="586"/>
      <c r="F1995" s="40">
        <f>D1995*E1995</f>
        <v>0</v>
      </c>
      <c r="G1995" s="159"/>
      <c r="H1995" s="160"/>
      <c r="I1995" s="160"/>
      <c r="J1995" s="160"/>
      <c r="K1995" s="160"/>
      <c r="L1995" s="160"/>
      <c r="M1995" s="160"/>
      <c r="N1995" s="160"/>
      <c r="O1995" s="160"/>
      <c r="P1995" s="160"/>
      <c r="Q1995" s="160"/>
      <c r="R1995" s="160"/>
      <c r="S1995" s="160"/>
      <c r="T1995" s="160"/>
      <c r="U1995" s="160"/>
      <c r="V1995" s="160"/>
      <c r="W1995" s="160"/>
      <c r="X1995" s="160"/>
      <c r="Y1995" s="160"/>
      <c r="Z1995" s="160"/>
      <c r="AA1995" s="160"/>
      <c r="AB1995" s="160"/>
      <c r="AC1995" s="160"/>
      <c r="AD1995" s="160"/>
      <c r="AE1995" s="160"/>
      <c r="AF1995" s="160"/>
      <c r="AG1995" s="160"/>
    </row>
    <row r="1996" spans="1:33" s="161" customFormat="1" ht="15">
      <c r="A1996" s="139"/>
      <c r="B1996" s="211"/>
      <c r="C1996" s="48"/>
      <c r="D1996" s="39"/>
      <c r="E1996" s="586"/>
      <c r="F1996" s="40"/>
      <c r="G1996" s="159"/>
      <c r="H1996" s="160"/>
      <c r="I1996" s="160"/>
      <c r="J1996" s="160"/>
      <c r="K1996" s="160"/>
      <c r="L1996" s="160"/>
      <c r="M1996" s="160"/>
      <c r="N1996" s="160"/>
      <c r="O1996" s="160"/>
      <c r="P1996" s="160"/>
      <c r="Q1996" s="160"/>
      <c r="R1996" s="160"/>
      <c r="S1996" s="160"/>
      <c r="T1996" s="160"/>
      <c r="U1996" s="160"/>
      <c r="V1996" s="160"/>
      <c r="W1996" s="160"/>
      <c r="X1996" s="160"/>
      <c r="Y1996" s="160"/>
      <c r="Z1996" s="160"/>
      <c r="AA1996" s="160"/>
      <c r="AB1996" s="160"/>
      <c r="AC1996" s="160"/>
      <c r="AD1996" s="160"/>
      <c r="AE1996" s="160"/>
      <c r="AF1996" s="160"/>
      <c r="AG1996" s="160"/>
    </row>
    <row r="1997" spans="1:33" s="161" customFormat="1" ht="76.5">
      <c r="A1997" s="139" t="s">
        <v>1330</v>
      </c>
      <c r="B1997" s="1" t="s">
        <v>534</v>
      </c>
      <c r="C1997" s="48"/>
      <c r="D1997" s="39"/>
      <c r="E1997" s="586"/>
      <c r="F1997" s="40"/>
      <c r="G1997" s="159"/>
      <c r="H1997" s="160"/>
      <c r="I1997" s="160"/>
      <c r="J1997" s="160"/>
      <c r="K1997" s="160"/>
      <c r="L1997" s="160"/>
      <c r="M1997" s="160"/>
      <c r="N1997" s="160"/>
      <c r="O1997" s="160"/>
      <c r="P1997" s="160"/>
      <c r="Q1997" s="160"/>
      <c r="R1997" s="160"/>
      <c r="S1997" s="160"/>
      <c r="T1997" s="160"/>
      <c r="U1997" s="160"/>
      <c r="V1997" s="160"/>
      <c r="W1997" s="160"/>
      <c r="X1997" s="160"/>
      <c r="Y1997" s="160"/>
      <c r="Z1997" s="160"/>
      <c r="AA1997" s="160"/>
      <c r="AB1997" s="160"/>
      <c r="AC1997" s="160"/>
      <c r="AD1997" s="160"/>
      <c r="AE1997" s="160"/>
      <c r="AF1997" s="160"/>
      <c r="AG1997" s="160"/>
    </row>
    <row r="1998" spans="1:33" s="161" customFormat="1" ht="15">
      <c r="A1998" s="139"/>
      <c r="B1998" s="1" t="s">
        <v>531</v>
      </c>
      <c r="C1998" s="48" t="s">
        <v>886</v>
      </c>
      <c r="D1998" s="39">
        <v>4</v>
      </c>
      <c r="E1998" s="586"/>
      <c r="F1998" s="40">
        <f>D1998*E1998</f>
        <v>0</v>
      </c>
      <c r="G1998" s="159"/>
      <c r="H1998" s="160"/>
      <c r="I1998" s="160"/>
      <c r="J1998" s="160"/>
      <c r="K1998" s="160"/>
      <c r="L1998" s="160"/>
      <c r="M1998" s="160"/>
      <c r="N1998" s="160"/>
      <c r="O1998" s="160"/>
      <c r="P1998" s="160"/>
      <c r="Q1998" s="160"/>
      <c r="R1998" s="160"/>
      <c r="S1998" s="160"/>
      <c r="T1998" s="160"/>
      <c r="U1998" s="160"/>
      <c r="V1998" s="160"/>
      <c r="W1998" s="160"/>
      <c r="X1998" s="160"/>
      <c r="Y1998" s="160"/>
      <c r="Z1998" s="160"/>
      <c r="AA1998" s="160"/>
      <c r="AB1998" s="160"/>
      <c r="AC1998" s="160"/>
      <c r="AD1998" s="160"/>
      <c r="AE1998" s="160"/>
      <c r="AF1998" s="160"/>
      <c r="AG1998" s="160"/>
    </row>
    <row r="1999" spans="1:33" s="161" customFormat="1" ht="15">
      <c r="A1999" s="139"/>
      <c r="B1999" s="1" t="s">
        <v>532</v>
      </c>
      <c r="C1999" s="48" t="s">
        <v>886</v>
      </c>
      <c r="D1999" s="39">
        <v>2</v>
      </c>
      <c r="E1999" s="586"/>
      <c r="F1999" s="40">
        <f>D1999*E1999</f>
        <v>0</v>
      </c>
      <c r="G1999" s="159"/>
      <c r="H1999" s="160"/>
      <c r="I1999" s="160"/>
      <c r="J1999" s="160"/>
      <c r="K1999" s="160"/>
      <c r="L1999" s="160"/>
      <c r="M1999" s="160"/>
      <c r="N1999" s="160"/>
      <c r="O1999" s="160"/>
      <c r="P1999" s="160"/>
      <c r="Q1999" s="160"/>
      <c r="R1999" s="160"/>
      <c r="S1999" s="160"/>
      <c r="T1999" s="160"/>
      <c r="U1999" s="160"/>
      <c r="V1999" s="160"/>
      <c r="W1999" s="160"/>
      <c r="X1999" s="160"/>
      <c r="Y1999" s="160"/>
      <c r="Z1999" s="160"/>
      <c r="AA1999" s="160"/>
      <c r="AB1999" s="160"/>
      <c r="AC1999" s="160"/>
      <c r="AD1999" s="160"/>
      <c r="AE1999" s="160"/>
      <c r="AF1999" s="160"/>
      <c r="AG1999" s="160"/>
    </row>
    <row r="2000" spans="1:33" s="161" customFormat="1" ht="15">
      <c r="A2000" s="139"/>
      <c r="B2000" s="1" t="s">
        <v>533</v>
      </c>
      <c r="C2000" s="48" t="s">
        <v>886</v>
      </c>
      <c r="D2000" s="39">
        <v>3</v>
      </c>
      <c r="E2000" s="586"/>
      <c r="F2000" s="40">
        <f>D2000*E2000</f>
        <v>0</v>
      </c>
      <c r="G2000" s="159"/>
      <c r="H2000" s="160"/>
      <c r="I2000" s="160"/>
      <c r="J2000" s="160"/>
      <c r="K2000" s="160"/>
      <c r="L2000" s="160"/>
      <c r="M2000" s="160"/>
      <c r="N2000" s="160"/>
      <c r="O2000" s="160"/>
      <c r="P2000" s="160"/>
      <c r="Q2000" s="160"/>
      <c r="R2000" s="160"/>
      <c r="S2000" s="160"/>
      <c r="T2000" s="160"/>
      <c r="U2000" s="160"/>
      <c r="V2000" s="160"/>
      <c r="W2000" s="160"/>
      <c r="X2000" s="160"/>
      <c r="Y2000" s="160"/>
      <c r="Z2000" s="160"/>
      <c r="AA2000" s="160"/>
      <c r="AB2000" s="160"/>
      <c r="AC2000" s="160"/>
      <c r="AD2000" s="160"/>
      <c r="AE2000" s="160"/>
      <c r="AF2000" s="160"/>
      <c r="AG2000" s="160"/>
    </row>
    <row r="2001" spans="1:33" s="161" customFormat="1" ht="15">
      <c r="A2001" s="139"/>
      <c r="B2001" s="211"/>
      <c r="C2001" s="48"/>
      <c r="D2001" s="39"/>
      <c r="E2001" s="586"/>
      <c r="F2001" s="40"/>
      <c r="G2001" s="159"/>
      <c r="H2001" s="160"/>
      <c r="I2001" s="160"/>
      <c r="J2001" s="160"/>
      <c r="K2001" s="160"/>
      <c r="L2001" s="160"/>
      <c r="M2001" s="160"/>
      <c r="N2001" s="160"/>
      <c r="O2001" s="160"/>
      <c r="P2001" s="160"/>
      <c r="Q2001" s="160"/>
      <c r="R2001" s="160"/>
      <c r="S2001" s="160"/>
      <c r="T2001" s="160"/>
      <c r="U2001" s="160"/>
      <c r="V2001" s="160"/>
      <c r="W2001" s="160"/>
      <c r="X2001" s="160"/>
      <c r="Y2001" s="160"/>
      <c r="Z2001" s="160"/>
      <c r="AA2001" s="160"/>
      <c r="AB2001" s="160"/>
      <c r="AC2001" s="160"/>
      <c r="AD2001" s="160"/>
      <c r="AE2001" s="160"/>
      <c r="AF2001" s="160"/>
      <c r="AG2001" s="160"/>
    </row>
    <row r="2002" spans="1:33" s="161" customFormat="1" ht="306">
      <c r="A2002" s="139" t="s">
        <v>811</v>
      </c>
      <c r="B2002" s="1" t="s">
        <v>1899</v>
      </c>
      <c r="C2002" s="48"/>
      <c r="D2002" s="39"/>
      <c r="E2002" s="586"/>
      <c r="F2002" s="40"/>
      <c r="G2002" s="159"/>
      <c r="H2002" s="160"/>
      <c r="I2002" s="160"/>
      <c r="J2002" s="160"/>
      <c r="K2002" s="160"/>
      <c r="L2002" s="160"/>
      <c r="M2002" s="160"/>
      <c r="N2002" s="160"/>
      <c r="O2002" s="160"/>
      <c r="P2002" s="160"/>
      <c r="Q2002" s="160"/>
      <c r="R2002" s="160"/>
      <c r="S2002" s="160"/>
      <c r="T2002" s="160"/>
      <c r="U2002" s="160"/>
      <c r="V2002" s="160"/>
      <c r="W2002" s="160"/>
      <c r="X2002" s="160"/>
      <c r="Y2002" s="160"/>
      <c r="Z2002" s="160"/>
      <c r="AA2002" s="160"/>
      <c r="AB2002" s="160"/>
      <c r="AC2002" s="160"/>
      <c r="AD2002" s="160"/>
      <c r="AE2002" s="160"/>
      <c r="AF2002" s="160"/>
      <c r="AG2002" s="160"/>
    </row>
    <row r="2003" spans="1:33" s="161" customFormat="1" ht="15">
      <c r="A2003" s="139"/>
      <c r="B2003" s="1" t="s">
        <v>535</v>
      </c>
      <c r="C2003" s="48" t="s">
        <v>886</v>
      </c>
      <c r="D2003" s="39">
        <v>44</v>
      </c>
      <c r="E2003" s="586"/>
      <c r="F2003" s="40">
        <f>D2003*E2003</f>
        <v>0</v>
      </c>
      <c r="G2003" s="159"/>
      <c r="H2003" s="160"/>
      <c r="I2003" s="160"/>
      <c r="J2003" s="160"/>
      <c r="K2003" s="160"/>
      <c r="L2003" s="160"/>
      <c r="M2003" s="160"/>
      <c r="N2003" s="160"/>
      <c r="O2003" s="160"/>
      <c r="P2003" s="160"/>
      <c r="Q2003" s="160"/>
      <c r="R2003" s="160"/>
      <c r="S2003" s="160"/>
      <c r="T2003" s="160"/>
      <c r="U2003" s="160"/>
      <c r="V2003" s="160"/>
      <c r="W2003" s="160"/>
      <c r="X2003" s="160"/>
      <c r="Y2003" s="160"/>
      <c r="Z2003" s="160"/>
      <c r="AA2003" s="160"/>
      <c r="AB2003" s="160"/>
      <c r="AC2003" s="160"/>
      <c r="AD2003" s="160"/>
      <c r="AE2003" s="160"/>
      <c r="AF2003" s="160"/>
      <c r="AG2003" s="160"/>
    </row>
    <row r="2004" spans="1:33" s="161" customFormat="1" ht="15">
      <c r="A2004" s="139"/>
      <c r="B2004" s="1"/>
      <c r="C2004" s="48"/>
      <c r="D2004" s="39"/>
      <c r="E2004" s="586"/>
      <c r="F2004" s="40"/>
      <c r="G2004" s="159"/>
      <c r="H2004" s="160"/>
      <c r="I2004" s="160"/>
      <c r="J2004" s="160"/>
      <c r="K2004" s="160"/>
      <c r="L2004" s="160"/>
      <c r="M2004" s="160"/>
      <c r="N2004" s="160"/>
      <c r="O2004" s="160"/>
      <c r="P2004" s="160"/>
      <c r="Q2004" s="160"/>
      <c r="R2004" s="160"/>
      <c r="S2004" s="160"/>
      <c r="T2004" s="160"/>
      <c r="U2004" s="160"/>
      <c r="V2004" s="160"/>
      <c r="W2004" s="160"/>
      <c r="X2004" s="160"/>
      <c r="Y2004" s="160"/>
      <c r="Z2004" s="160"/>
      <c r="AA2004" s="160"/>
      <c r="AB2004" s="160"/>
      <c r="AC2004" s="160"/>
      <c r="AD2004" s="160"/>
      <c r="AE2004" s="160"/>
      <c r="AF2004" s="160"/>
      <c r="AG2004" s="160"/>
    </row>
    <row r="2005" spans="1:33" s="161" customFormat="1" ht="308.25" customHeight="1">
      <c r="A2005" s="139" t="s">
        <v>816</v>
      </c>
      <c r="B2005" s="567" t="s">
        <v>1721</v>
      </c>
      <c r="C2005" s="1"/>
      <c r="D2005" s="39"/>
      <c r="E2005" s="586"/>
      <c r="F2005" s="40"/>
      <c r="G2005" s="159"/>
      <c r="H2005" s="160"/>
      <c r="I2005" s="160"/>
      <c r="J2005" s="160"/>
      <c r="K2005" s="160"/>
      <c r="L2005" s="160"/>
      <c r="M2005" s="160"/>
      <c r="N2005" s="160"/>
      <c r="O2005" s="160"/>
      <c r="P2005" s="160"/>
      <c r="Q2005" s="160"/>
      <c r="R2005" s="160"/>
      <c r="S2005" s="160"/>
      <c r="T2005" s="160"/>
      <c r="U2005" s="160"/>
      <c r="V2005" s="160"/>
      <c r="W2005" s="160"/>
      <c r="X2005" s="160"/>
      <c r="Y2005" s="160"/>
      <c r="Z2005" s="160"/>
      <c r="AA2005" s="160"/>
      <c r="AB2005" s="160"/>
      <c r="AC2005" s="160"/>
      <c r="AD2005" s="160"/>
      <c r="AE2005" s="160"/>
      <c r="AF2005" s="160"/>
      <c r="AG2005" s="160"/>
    </row>
    <row r="2006" spans="1:33" s="161" customFormat="1" ht="15">
      <c r="A2006" s="139"/>
      <c r="B2006" s="567" t="s">
        <v>1716</v>
      </c>
      <c r="C2006" s="1"/>
      <c r="D2006" s="39"/>
      <c r="E2006" s="586"/>
      <c r="F2006" s="40"/>
      <c r="G2006" s="159"/>
      <c r="H2006" s="160"/>
      <c r="I2006" s="160"/>
      <c r="J2006" s="160"/>
      <c r="K2006" s="160"/>
      <c r="L2006" s="160"/>
      <c r="M2006" s="160"/>
      <c r="N2006" s="160"/>
      <c r="O2006" s="160"/>
      <c r="P2006" s="160"/>
      <c r="Q2006" s="160"/>
      <c r="R2006" s="160"/>
      <c r="S2006" s="160"/>
      <c r="T2006" s="160"/>
      <c r="U2006" s="160"/>
      <c r="V2006" s="160"/>
      <c r="W2006" s="160"/>
      <c r="X2006" s="160"/>
      <c r="Y2006" s="160"/>
      <c r="Z2006" s="160"/>
      <c r="AA2006" s="160"/>
      <c r="AB2006" s="160"/>
      <c r="AC2006" s="160"/>
      <c r="AD2006" s="160"/>
      <c r="AE2006" s="160"/>
      <c r="AF2006" s="160"/>
      <c r="AG2006" s="160"/>
    </row>
    <row r="2007" spans="1:33" s="161" customFormat="1" ht="15">
      <c r="A2007" s="139"/>
      <c r="B2007" s="1" t="s">
        <v>536</v>
      </c>
      <c r="C2007" s="1" t="s">
        <v>886</v>
      </c>
      <c r="D2007" s="39">
        <v>2</v>
      </c>
      <c r="E2007" s="586"/>
      <c r="F2007" s="40">
        <f>D2007*E2007</f>
        <v>0</v>
      </c>
      <c r="G2007" s="159"/>
      <c r="H2007" s="160"/>
      <c r="I2007" s="160"/>
      <c r="J2007" s="160"/>
      <c r="K2007" s="160"/>
      <c r="L2007" s="160"/>
      <c r="M2007" s="160"/>
      <c r="N2007" s="160"/>
      <c r="O2007" s="160"/>
      <c r="P2007" s="160"/>
      <c r="Q2007" s="160"/>
      <c r="R2007" s="160"/>
      <c r="S2007" s="160"/>
      <c r="T2007" s="160"/>
      <c r="U2007" s="160"/>
      <c r="V2007" s="160"/>
      <c r="W2007" s="160"/>
      <c r="X2007" s="160"/>
      <c r="Y2007" s="160"/>
      <c r="Z2007" s="160"/>
      <c r="AA2007" s="160"/>
      <c r="AB2007" s="160"/>
      <c r="AC2007" s="160"/>
      <c r="AD2007" s="160"/>
      <c r="AE2007" s="160"/>
      <c r="AF2007" s="160"/>
      <c r="AG2007" s="160"/>
    </row>
    <row r="2008" spans="1:33" s="161" customFormat="1" ht="15">
      <c r="A2008" s="139"/>
      <c r="B2008" s="1" t="s">
        <v>537</v>
      </c>
      <c r="C2008" s="1" t="s">
        <v>886</v>
      </c>
      <c r="D2008" s="39">
        <v>4</v>
      </c>
      <c r="E2008" s="586"/>
      <c r="F2008" s="40">
        <f>D2008*E2008</f>
        <v>0</v>
      </c>
      <c r="G2008" s="159"/>
      <c r="H2008" s="160"/>
      <c r="I2008" s="160"/>
      <c r="J2008" s="160"/>
      <c r="K2008" s="160"/>
      <c r="L2008" s="160"/>
      <c r="M2008" s="160"/>
      <c r="N2008" s="160"/>
      <c r="O2008" s="160"/>
      <c r="P2008" s="160"/>
      <c r="Q2008" s="160"/>
      <c r="R2008" s="160"/>
      <c r="S2008" s="160"/>
      <c r="T2008" s="160"/>
      <c r="U2008" s="160"/>
      <c r="V2008" s="160"/>
      <c r="W2008" s="160"/>
      <c r="X2008" s="160"/>
      <c r="Y2008" s="160"/>
      <c r="Z2008" s="160"/>
      <c r="AA2008" s="160"/>
      <c r="AB2008" s="160"/>
      <c r="AC2008" s="160"/>
      <c r="AD2008" s="160"/>
      <c r="AE2008" s="160"/>
      <c r="AF2008" s="160"/>
      <c r="AG2008" s="160"/>
    </row>
    <row r="2009" spans="1:33" s="161" customFormat="1" ht="15">
      <c r="A2009" s="139"/>
      <c r="B2009" s="1" t="s">
        <v>538</v>
      </c>
      <c r="C2009" s="1" t="s">
        <v>886</v>
      </c>
      <c r="D2009" s="39">
        <v>4</v>
      </c>
      <c r="E2009" s="586"/>
      <c r="F2009" s="40">
        <f>D2009*E2009</f>
        <v>0</v>
      </c>
      <c r="G2009" s="159"/>
      <c r="H2009" s="160"/>
      <c r="I2009" s="160"/>
      <c r="J2009" s="160"/>
      <c r="K2009" s="160"/>
      <c r="L2009" s="160"/>
      <c r="M2009" s="160"/>
      <c r="N2009" s="160"/>
      <c r="O2009" s="160"/>
      <c r="P2009" s="160"/>
      <c r="Q2009" s="160"/>
      <c r="R2009" s="160"/>
      <c r="S2009" s="160"/>
      <c r="T2009" s="160"/>
      <c r="U2009" s="160"/>
      <c r="V2009" s="160"/>
      <c r="W2009" s="160"/>
      <c r="X2009" s="160"/>
      <c r="Y2009" s="160"/>
      <c r="Z2009" s="160"/>
      <c r="AA2009" s="160"/>
      <c r="AB2009" s="160"/>
      <c r="AC2009" s="160"/>
      <c r="AD2009" s="160"/>
      <c r="AE2009" s="160"/>
      <c r="AF2009" s="160"/>
      <c r="AG2009" s="160"/>
    </row>
    <row r="2010" spans="1:33" s="161" customFormat="1" ht="15">
      <c r="A2010" s="139"/>
      <c r="B2010" s="1"/>
      <c r="C2010" s="1"/>
      <c r="D2010" s="39"/>
      <c r="E2010" s="586"/>
      <c r="F2010" s="40"/>
      <c r="G2010" s="159"/>
      <c r="H2010" s="160"/>
      <c r="I2010" s="160"/>
      <c r="J2010" s="160"/>
      <c r="K2010" s="160"/>
      <c r="L2010" s="160"/>
      <c r="M2010" s="160"/>
      <c r="N2010" s="160"/>
      <c r="O2010" s="160"/>
      <c r="P2010" s="160"/>
      <c r="Q2010" s="160"/>
      <c r="R2010" s="160"/>
      <c r="S2010" s="160"/>
      <c r="T2010" s="160"/>
      <c r="U2010" s="160"/>
      <c r="V2010" s="160"/>
      <c r="W2010" s="160"/>
      <c r="X2010" s="160"/>
      <c r="Y2010" s="160"/>
      <c r="Z2010" s="160"/>
      <c r="AA2010" s="160"/>
      <c r="AB2010" s="160"/>
      <c r="AC2010" s="160"/>
      <c r="AD2010" s="160"/>
      <c r="AE2010" s="160"/>
      <c r="AF2010" s="160"/>
      <c r="AG2010" s="160"/>
    </row>
    <row r="2011" spans="1:33" s="161" customFormat="1" ht="292.5" customHeight="1">
      <c r="A2011" s="139" t="s">
        <v>1074</v>
      </c>
      <c r="B2011" s="570" t="s">
        <v>1715</v>
      </c>
      <c r="C2011" s="1"/>
      <c r="D2011" s="39"/>
      <c r="E2011" s="586"/>
      <c r="F2011" s="40"/>
      <c r="G2011" s="159"/>
      <c r="H2011" s="160"/>
      <c r="I2011" s="160"/>
      <c r="J2011" s="160"/>
      <c r="K2011" s="160"/>
      <c r="L2011" s="160"/>
      <c r="M2011" s="160"/>
      <c r="N2011" s="160"/>
      <c r="O2011" s="160"/>
      <c r="P2011" s="160"/>
      <c r="Q2011" s="160"/>
      <c r="R2011" s="160"/>
      <c r="S2011" s="160"/>
      <c r="T2011" s="160"/>
      <c r="U2011" s="160"/>
      <c r="V2011" s="160"/>
      <c r="W2011" s="160"/>
      <c r="X2011" s="160"/>
      <c r="Y2011" s="160"/>
      <c r="Z2011" s="160"/>
      <c r="AA2011" s="160"/>
      <c r="AB2011" s="160"/>
      <c r="AC2011" s="160"/>
      <c r="AD2011" s="160"/>
      <c r="AE2011" s="160"/>
      <c r="AF2011" s="160"/>
      <c r="AG2011" s="160"/>
    </row>
    <row r="2012" spans="1:33" s="161" customFormat="1" ht="306">
      <c r="A2012" s="139"/>
      <c r="B2012" s="1" t="s">
        <v>1717</v>
      </c>
      <c r="C2012" s="51"/>
      <c r="D2012" s="51"/>
      <c r="E2012" s="586"/>
      <c r="F2012" s="40"/>
      <c r="G2012" s="159"/>
      <c r="H2012" s="160"/>
      <c r="I2012" s="160"/>
      <c r="J2012" s="160"/>
      <c r="K2012" s="160"/>
      <c r="L2012" s="160"/>
      <c r="M2012" s="160"/>
      <c r="N2012" s="160"/>
      <c r="O2012" s="160"/>
      <c r="P2012" s="160"/>
      <c r="Q2012" s="160"/>
      <c r="R2012" s="160"/>
      <c r="S2012" s="160"/>
      <c r="T2012" s="160"/>
      <c r="U2012" s="160"/>
      <c r="V2012" s="160"/>
      <c r="W2012" s="160"/>
      <c r="X2012" s="160"/>
      <c r="Y2012" s="160"/>
      <c r="Z2012" s="160"/>
      <c r="AA2012" s="160"/>
      <c r="AB2012" s="160"/>
      <c r="AC2012" s="160"/>
      <c r="AD2012" s="160"/>
      <c r="AE2012" s="160"/>
      <c r="AF2012" s="160"/>
      <c r="AG2012" s="160"/>
    </row>
    <row r="2013" spans="1:33" s="161" customFormat="1" ht="38.25">
      <c r="A2013" s="139"/>
      <c r="B2013" s="1" t="s">
        <v>1718</v>
      </c>
      <c r="C2013" s="5" t="s">
        <v>1588</v>
      </c>
      <c r="D2013" s="39">
        <v>2</v>
      </c>
      <c r="E2013" s="586"/>
      <c r="F2013" s="40">
        <f>D2013*E2013</f>
        <v>0</v>
      </c>
      <c r="G2013" s="159"/>
      <c r="H2013" s="160"/>
      <c r="I2013" s="160"/>
      <c r="J2013" s="160"/>
      <c r="K2013" s="160"/>
      <c r="L2013" s="160"/>
      <c r="M2013" s="160"/>
      <c r="N2013" s="160"/>
      <c r="O2013" s="160"/>
      <c r="P2013" s="160"/>
      <c r="Q2013" s="160"/>
      <c r="R2013" s="160"/>
      <c r="S2013" s="160"/>
      <c r="T2013" s="160"/>
      <c r="U2013" s="160"/>
      <c r="V2013" s="160"/>
      <c r="W2013" s="160"/>
      <c r="X2013" s="160"/>
      <c r="Y2013" s="160"/>
      <c r="Z2013" s="160"/>
      <c r="AA2013" s="160"/>
      <c r="AB2013" s="160"/>
      <c r="AC2013" s="160"/>
      <c r="AD2013" s="160"/>
      <c r="AE2013" s="160"/>
      <c r="AF2013" s="160"/>
      <c r="AG2013" s="160"/>
    </row>
    <row r="2014" spans="1:33" s="161" customFormat="1" ht="15">
      <c r="A2014" s="139"/>
      <c r="B2014" s="1"/>
      <c r="C2014" s="51"/>
      <c r="D2014" s="51"/>
      <c r="E2014" s="586"/>
      <c r="F2014" s="40"/>
      <c r="G2014" s="159"/>
      <c r="H2014" s="160"/>
      <c r="I2014" s="160"/>
      <c r="J2014" s="160"/>
      <c r="K2014" s="160"/>
      <c r="L2014" s="160"/>
      <c r="M2014" s="160"/>
      <c r="N2014" s="160"/>
      <c r="O2014" s="160"/>
      <c r="P2014" s="160"/>
      <c r="Q2014" s="160"/>
      <c r="R2014" s="160"/>
      <c r="S2014" s="160"/>
      <c r="T2014" s="160"/>
      <c r="U2014" s="160"/>
      <c r="V2014" s="160"/>
      <c r="W2014" s="160"/>
      <c r="X2014" s="160"/>
      <c r="Y2014" s="160"/>
      <c r="Z2014" s="160"/>
      <c r="AA2014" s="160"/>
      <c r="AB2014" s="160"/>
      <c r="AC2014" s="160"/>
      <c r="AD2014" s="160"/>
      <c r="AE2014" s="160"/>
      <c r="AF2014" s="160"/>
      <c r="AG2014" s="160"/>
    </row>
    <row r="2015" spans="1:33" s="161" customFormat="1" ht="102">
      <c r="A2015" s="139" t="s">
        <v>1094</v>
      </c>
      <c r="B2015" s="1" t="s">
        <v>335</v>
      </c>
      <c r="C2015" s="51"/>
      <c r="D2015" s="51"/>
      <c r="E2015" s="586"/>
      <c r="F2015" s="40"/>
      <c r="G2015" s="159"/>
      <c r="H2015" s="160"/>
      <c r="I2015" s="160"/>
      <c r="J2015" s="160"/>
      <c r="K2015" s="160"/>
      <c r="L2015" s="160"/>
      <c r="M2015" s="160"/>
      <c r="N2015" s="160"/>
      <c r="O2015" s="160"/>
      <c r="P2015" s="160"/>
      <c r="Q2015" s="160"/>
      <c r="R2015" s="160"/>
      <c r="S2015" s="160"/>
      <c r="T2015" s="160"/>
      <c r="U2015" s="160"/>
      <c r="V2015" s="160"/>
      <c r="W2015" s="160"/>
      <c r="X2015" s="160"/>
      <c r="Y2015" s="160"/>
      <c r="Z2015" s="160"/>
      <c r="AA2015" s="160"/>
      <c r="AB2015" s="160"/>
      <c r="AC2015" s="160"/>
      <c r="AD2015" s="160"/>
      <c r="AE2015" s="160"/>
      <c r="AF2015" s="160"/>
      <c r="AG2015" s="160"/>
    </row>
    <row r="2016" spans="1:33" s="161" customFormat="1" ht="38.25">
      <c r="A2016" s="139"/>
      <c r="B2016" s="1" t="s">
        <v>336</v>
      </c>
      <c r="C2016" s="52" t="s">
        <v>1588</v>
      </c>
      <c r="D2016" s="53">
        <v>18</v>
      </c>
      <c r="E2016" s="586"/>
      <c r="F2016" s="40">
        <f>D2016*E2016</f>
        <v>0</v>
      </c>
      <c r="G2016" s="159"/>
      <c r="H2016" s="160"/>
      <c r="I2016" s="160"/>
      <c r="J2016" s="160"/>
      <c r="K2016" s="160"/>
      <c r="L2016" s="160"/>
      <c r="M2016" s="160"/>
      <c r="N2016" s="160"/>
      <c r="O2016" s="160"/>
      <c r="P2016" s="160"/>
      <c r="Q2016" s="160"/>
      <c r="R2016" s="160"/>
      <c r="S2016" s="160"/>
      <c r="T2016" s="160"/>
      <c r="U2016" s="160"/>
      <c r="V2016" s="160"/>
      <c r="W2016" s="160"/>
      <c r="X2016" s="160"/>
      <c r="Y2016" s="160"/>
      <c r="Z2016" s="160"/>
      <c r="AA2016" s="160"/>
      <c r="AB2016" s="160"/>
      <c r="AC2016" s="160"/>
      <c r="AD2016" s="160"/>
      <c r="AE2016" s="160"/>
      <c r="AF2016" s="160"/>
      <c r="AG2016" s="160"/>
    </row>
    <row r="2017" spans="1:33" s="161" customFormat="1" ht="15">
      <c r="A2017" s="139"/>
      <c r="B2017" s="1"/>
      <c r="C2017" s="51"/>
      <c r="D2017" s="51"/>
      <c r="E2017" s="586"/>
      <c r="F2017" s="40"/>
      <c r="G2017" s="159"/>
      <c r="H2017" s="160"/>
      <c r="I2017" s="160"/>
      <c r="J2017" s="160"/>
      <c r="K2017" s="160"/>
      <c r="L2017" s="160"/>
      <c r="M2017" s="160"/>
      <c r="N2017" s="160"/>
      <c r="O2017" s="160"/>
      <c r="P2017" s="160"/>
      <c r="Q2017" s="160"/>
      <c r="R2017" s="160"/>
      <c r="S2017" s="160"/>
      <c r="T2017" s="160"/>
      <c r="U2017" s="160"/>
      <c r="V2017" s="160"/>
      <c r="W2017" s="160"/>
      <c r="X2017" s="160"/>
      <c r="Y2017" s="160"/>
      <c r="Z2017" s="160"/>
      <c r="AA2017" s="160"/>
      <c r="AB2017" s="160"/>
      <c r="AC2017" s="160"/>
      <c r="AD2017" s="160"/>
      <c r="AE2017" s="160"/>
      <c r="AF2017" s="160"/>
      <c r="AG2017" s="160"/>
    </row>
    <row r="2018" spans="1:33" s="161" customFormat="1" ht="312.75" customHeight="1">
      <c r="A2018" s="139" t="s">
        <v>1098</v>
      </c>
      <c r="B2018" s="568" t="s">
        <v>1719</v>
      </c>
      <c r="C2018" s="51"/>
      <c r="D2018" s="51"/>
      <c r="E2018" s="586"/>
      <c r="F2018" s="40"/>
      <c r="G2018" s="159"/>
      <c r="H2018" s="160"/>
      <c r="I2018" s="160"/>
      <c r="J2018" s="160"/>
      <c r="K2018" s="160"/>
      <c r="L2018" s="160"/>
      <c r="M2018" s="160"/>
      <c r="N2018" s="160"/>
      <c r="O2018" s="160"/>
      <c r="P2018" s="160"/>
      <c r="Q2018" s="160"/>
      <c r="R2018" s="160"/>
      <c r="S2018" s="160"/>
      <c r="T2018" s="160"/>
      <c r="U2018" s="160"/>
      <c r="V2018" s="160"/>
      <c r="W2018" s="160"/>
      <c r="X2018" s="160"/>
      <c r="Y2018" s="160"/>
      <c r="Z2018" s="160"/>
      <c r="AA2018" s="160"/>
      <c r="AB2018" s="160"/>
      <c r="AC2018" s="160"/>
      <c r="AD2018" s="160"/>
      <c r="AE2018" s="160"/>
      <c r="AF2018" s="160"/>
      <c r="AG2018" s="160"/>
    </row>
    <row r="2019" spans="1:33" s="161" customFormat="1" ht="63.75">
      <c r="A2019" s="139"/>
      <c r="B2019" s="568" t="s">
        <v>1720</v>
      </c>
      <c r="C2019" s="51"/>
      <c r="D2019" s="51"/>
      <c r="E2019" s="586"/>
      <c r="F2019" s="40"/>
      <c r="G2019" s="159"/>
      <c r="H2019" s="160"/>
      <c r="I2019" s="160"/>
      <c r="J2019" s="160"/>
      <c r="K2019" s="160"/>
      <c r="L2019" s="160"/>
      <c r="M2019" s="160"/>
      <c r="N2019" s="160"/>
      <c r="O2019" s="160"/>
      <c r="P2019" s="160"/>
      <c r="Q2019" s="160"/>
      <c r="R2019" s="160"/>
      <c r="S2019" s="160"/>
      <c r="T2019" s="160"/>
      <c r="U2019" s="160"/>
      <c r="V2019" s="160"/>
      <c r="W2019" s="160"/>
      <c r="X2019" s="160"/>
      <c r="Y2019" s="160"/>
      <c r="Z2019" s="160"/>
      <c r="AA2019" s="160"/>
      <c r="AB2019" s="160"/>
      <c r="AC2019" s="160"/>
      <c r="AD2019" s="160"/>
      <c r="AE2019" s="160"/>
      <c r="AF2019" s="160"/>
      <c r="AG2019" s="160"/>
    </row>
    <row r="2020" spans="1:33" s="161" customFormat="1" ht="153">
      <c r="A2020" s="139"/>
      <c r="B2020" s="1" t="s">
        <v>337</v>
      </c>
      <c r="C2020" s="51"/>
      <c r="D2020" s="51"/>
      <c r="E2020" s="586"/>
      <c r="F2020" s="40"/>
      <c r="G2020" s="159"/>
      <c r="H2020" s="160"/>
      <c r="I2020" s="160"/>
      <c r="J2020" s="160"/>
      <c r="K2020" s="160"/>
      <c r="L2020" s="160"/>
      <c r="M2020" s="160"/>
      <c r="N2020" s="160"/>
      <c r="O2020" s="160"/>
      <c r="P2020" s="160"/>
      <c r="Q2020" s="160"/>
      <c r="R2020" s="160"/>
      <c r="S2020" s="160"/>
      <c r="T2020" s="160"/>
      <c r="U2020" s="160"/>
      <c r="V2020" s="160"/>
      <c r="W2020" s="160"/>
      <c r="X2020" s="160"/>
      <c r="Y2020" s="160"/>
      <c r="Z2020" s="160"/>
      <c r="AA2020" s="160"/>
      <c r="AB2020" s="160"/>
      <c r="AC2020" s="160"/>
      <c r="AD2020" s="160"/>
      <c r="AE2020" s="160"/>
      <c r="AF2020" s="160"/>
      <c r="AG2020" s="160"/>
    </row>
    <row r="2021" spans="1:33" s="161" customFormat="1" ht="15">
      <c r="A2021" s="139"/>
      <c r="B2021" s="1" t="s">
        <v>338</v>
      </c>
      <c r="C2021" s="1" t="s">
        <v>886</v>
      </c>
      <c r="D2021" s="39">
        <v>2</v>
      </c>
      <c r="E2021" s="586"/>
      <c r="F2021" s="40">
        <f>D2021*E2021</f>
        <v>0</v>
      </c>
      <c r="G2021" s="159"/>
      <c r="H2021" s="160"/>
      <c r="I2021" s="160"/>
      <c r="J2021" s="160"/>
      <c r="K2021" s="160"/>
      <c r="L2021" s="160"/>
      <c r="M2021" s="160"/>
      <c r="N2021" s="160"/>
      <c r="O2021" s="160"/>
      <c r="P2021" s="160"/>
      <c r="Q2021" s="160"/>
      <c r="R2021" s="160"/>
      <c r="S2021" s="160"/>
      <c r="T2021" s="160"/>
      <c r="U2021" s="160"/>
      <c r="V2021" s="160"/>
      <c r="W2021" s="160"/>
      <c r="X2021" s="160"/>
      <c r="Y2021" s="160"/>
      <c r="Z2021" s="160"/>
      <c r="AA2021" s="160"/>
      <c r="AB2021" s="160"/>
      <c r="AC2021" s="160"/>
      <c r="AD2021" s="160"/>
      <c r="AE2021" s="160"/>
      <c r="AF2021" s="160"/>
      <c r="AG2021" s="160"/>
    </row>
    <row r="2022" spans="1:33" s="161" customFormat="1" ht="15">
      <c r="A2022" s="139"/>
      <c r="B2022" s="1" t="s">
        <v>339</v>
      </c>
      <c r="C2022" s="1" t="s">
        <v>886</v>
      </c>
      <c r="D2022" s="39">
        <v>4</v>
      </c>
      <c r="E2022" s="586"/>
      <c r="F2022" s="40">
        <f>D2022*E2022</f>
        <v>0</v>
      </c>
      <c r="G2022" s="159"/>
      <c r="H2022" s="160"/>
      <c r="I2022" s="160"/>
      <c r="J2022" s="160"/>
      <c r="K2022" s="160"/>
      <c r="L2022" s="160"/>
      <c r="M2022" s="160"/>
      <c r="N2022" s="160"/>
      <c r="O2022" s="160"/>
      <c r="P2022" s="160"/>
      <c r="Q2022" s="160"/>
      <c r="R2022" s="160"/>
      <c r="S2022" s="160"/>
      <c r="T2022" s="160"/>
      <c r="U2022" s="160"/>
      <c r="V2022" s="160"/>
      <c r="W2022" s="160"/>
      <c r="X2022" s="160"/>
      <c r="Y2022" s="160"/>
      <c r="Z2022" s="160"/>
      <c r="AA2022" s="160"/>
      <c r="AB2022" s="160"/>
      <c r="AC2022" s="160"/>
      <c r="AD2022" s="160"/>
      <c r="AE2022" s="160"/>
      <c r="AF2022" s="160"/>
      <c r="AG2022" s="160"/>
    </row>
    <row r="2023" spans="1:33" s="161" customFormat="1" ht="15">
      <c r="A2023" s="139"/>
      <c r="B2023" s="211"/>
      <c r="C2023" s="48"/>
      <c r="D2023" s="39"/>
      <c r="E2023" s="586"/>
      <c r="F2023" s="40"/>
      <c r="G2023" s="159"/>
      <c r="H2023" s="160"/>
      <c r="I2023" s="160"/>
      <c r="J2023" s="160"/>
      <c r="K2023" s="160"/>
      <c r="L2023" s="160"/>
      <c r="M2023" s="160"/>
      <c r="N2023" s="160"/>
      <c r="O2023" s="160"/>
      <c r="P2023" s="160"/>
      <c r="Q2023" s="160"/>
      <c r="R2023" s="160"/>
      <c r="S2023" s="160"/>
      <c r="T2023" s="160"/>
      <c r="U2023" s="160"/>
      <c r="V2023" s="160"/>
      <c r="W2023" s="160"/>
      <c r="X2023" s="160"/>
      <c r="Y2023" s="160"/>
      <c r="Z2023" s="160"/>
      <c r="AA2023" s="160"/>
      <c r="AB2023" s="160"/>
      <c r="AC2023" s="160"/>
      <c r="AD2023" s="160"/>
      <c r="AE2023" s="160"/>
      <c r="AF2023" s="160"/>
      <c r="AG2023" s="160"/>
    </row>
    <row r="2024" spans="1:33" s="161" customFormat="1" ht="76.5">
      <c r="A2024" s="139" t="s">
        <v>1224</v>
      </c>
      <c r="B2024" s="1" t="s">
        <v>340</v>
      </c>
      <c r="C2024" s="4"/>
      <c r="D2024" s="39"/>
      <c r="E2024" s="586"/>
      <c r="F2024" s="40"/>
      <c r="G2024" s="159"/>
      <c r="H2024" s="160"/>
      <c r="I2024" s="160"/>
      <c r="J2024" s="160"/>
      <c r="K2024" s="160"/>
      <c r="L2024" s="160"/>
      <c r="M2024" s="160"/>
      <c r="N2024" s="160"/>
      <c r="O2024" s="160"/>
      <c r="P2024" s="160"/>
      <c r="Q2024" s="160"/>
      <c r="R2024" s="160"/>
      <c r="S2024" s="160"/>
      <c r="T2024" s="160"/>
      <c r="U2024" s="160"/>
      <c r="V2024" s="160"/>
      <c r="W2024" s="160"/>
      <c r="X2024" s="160"/>
      <c r="Y2024" s="160"/>
      <c r="Z2024" s="160"/>
      <c r="AA2024" s="160"/>
      <c r="AB2024" s="160"/>
      <c r="AC2024" s="160"/>
      <c r="AD2024" s="160"/>
      <c r="AE2024" s="160"/>
      <c r="AF2024" s="160"/>
      <c r="AG2024" s="160"/>
    </row>
    <row r="2025" spans="1:33" s="161" customFormat="1" ht="15">
      <c r="A2025" s="139"/>
      <c r="B2025" s="1" t="s">
        <v>1470</v>
      </c>
      <c r="C2025" s="4"/>
      <c r="D2025" s="39"/>
      <c r="E2025" s="586"/>
      <c r="F2025" s="40"/>
      <c r="G2025" s="159"/>
      <c r="H2025" s="160"/>
      <c r="I2025" s="160"/>
      <c r="J2025" s="160"/>
      <c r="K2025" s="160"/>
      <c r="L2025" s="160"/>
      <c r="M2025" s="160"/>
      <c r="N2025" s="160"/>
      <c r="O2025" s="160"/>
      <c r="P2025" s="160"/>
      <c r="Q2025" s="160"/>
      <c r="R2025" s="160"/>
      <c r="S2025" s="160"/>
      <c r="T2025" s="160"/>
      <c r="U2025" s="160"/>
      <c r="V2025" s="160"/>
      <c r="W2025" s="160"/>
      <c r="X2025" s="160"/>
      <c r="Y2025" s="160"/>
      <c r="Z2025" s="160"/>
      <c r="AA2025" s="160"/>
      <c r="AB2025" s="160"/>
      <c r="AC2025" s="160"/>
      <c r="AD2025" s="160"/>
      <c r="AE2025" s="160"/>
      <c r="AF2025" s="160"/>
      <c r="AG2025" s="160"/>
    </row>
    <row r="2026" spans="1:33" s="161" customFormat="1" ht="15">
      <c r="A2026" s="139"/>
      <c r="B2026" s="1" t="s">
        <v>1471</v>
      </c>
      <c r="C2026" s="4"/>
      <c r="D2026" s="39"/>
      <c r="E2026" s="586"/>
      <c r="F2026" s="40"/>
      <c r="G2026" s="159"/>
      <c r="H2026" s="160"/>
      <c r="I2026" s="160"/>
      <c r="J2026" s="160"/>
      <c r="K2026" s="160"/>
      <c r="L2026" s="160"/>
      <c r="M2026" s="160"/>
      <c r="N2026" s="160"/>
      <c r="O2026" s="160"/>
      <c r="P2026" s="160"/>
      <c r="Q2026" s="160"/>
      <c r="R2026" s="160"/>
      <c r="S2026" s="160"/>
      <c r="T2026" s="160"/>
      <c r="U2026" s="160"/>
      <c r="V2026" s="160"/>
      <c r="W2026" s="160"/>
      <c r="X2026" s="160"/>
      <c r="Y2026" s="160"/>
      <c r="Z2026" s="160"/>
      <c r="AA2026" s="160"/>
      <c r="AB2026" s="160"/>
      <c r="AC2026" s="160"/>
      <c r="AD2026" s="160"/>
      <c r="AE2026" s="160"/>
      <c r="AF2026" s="160"/>
      <c r="AG2026" s="160"/>
    </row>
    <row r="2027" spans="1:33" s="161" customFormat="1" ht="15">
      <c r="A2027" s="139"/>
      <c r="B2027" s="1" t="s">
        <v>1472</v>
      </c>
      <c r="C2027" s="4"/>
      <c r="D2027" s="39"/>
      <c r="E2027" s="586"/>
      <c r="F2027" s="40"/>
      <c r="G2027" s="159"/>
      <c r="H2027" s="160"/>
      <c r="I2027" s="160"/>
      <c r="J2027" s="160"/>
      <c r="K2027" s="160"/>
      <c r="L2027" s="160"/>
      <c r="M2027" s="160"/>
      <c r="N2027" s="160"/>
      <c r="O2027" s="160"/>
      <c r="P2027" s="160"/>
      <c r="Q2027" s="160"/>
      <c r="R2027" s="160"/>
      <c r="S2027" s="160"/>
      <c r="T2027" s="160"/>
      <c r="U2027" s="160"/>
      <c r="V2027" s="160"/>
      <c r="W2027" s="160"/>
      <c r="X2027" s="160"/>
      <c r="Y2027" s="160"/>
      <c r="Z2027" s="160"/>
      <c r="AA2027" s="160"/>
      <c r="AB2027" s="160"/>
      <c r="AC2027" s="160"/>
      <c r="AD2027" s="160"/>
      <c r="AE2027" s="160"/>
      <c r="AF2027" s="160"/>
      <c r="AG2027" s="160"/>
    </row>
    <row r="2028" spans="1:33" s="161" customFormat="1" ht="15">
      <c r="A2028" s="139"/>
      <c r="B2028" s="1" t="s">
        <v>1473</v>
      </c>
      <c r="C2028" s="4"/>
      <c r="D2028" s="51"/>
      <c r="E2028" s="586"/>
      <c r="F2028" s="40"/>
      <c r="G2028" s="159"/>
      <c r="H2028" s="160"/>
      <c r="I2028" s="160"/>
      <c r="J2028" s="160"/>
      <c r="K2028" s="160"/>
      <c r="L2028" s="160"/>
      <c r="M2028" s="160"/>
      <c r="N2028" s="160"/>
      <c r="O2028" s="160"/>
      <c r="P2028" s="160"/>
      <c r="Q2028" s="160"/>
      <c r="R2028" s="160"/>
      <c r="S2028" s="160"/>
      <c r="T2028" s="160"/>
      <c r="U2028" s="160"/>
      <c r="V2028" s="160"/>
      <c r="W2028" s="160"/>
      <c r="X2028" s="160"/>
      <c r="Y2028" s="160"/>
      <c r="Z2028" s="160"/>
      <c r="AA2028" s="160"/>
      <c r="AB2028" s="160"/>
      <c r="AC2028" s="160"/>
      <c r="AD2028" s="160"/>
      <c r="AE2028" s="160"/>
      <c r="AF2028" s="160"/>
      <c r="AG2028" s="160"/>
    </row>
    <row r="2029" spans="1:33" s="161" customFormat="1" ht="15">
      <c r="A2029" s="139"/>
      <c r="B2029" s="1" t="s">
        <v>1474</v>
      </c>
      <c r="C2029" s="4"/>
      <c r="D2029" s="39"/>
      <c r="E2029" s="586"/>
      <c r="F2029" s="40"/>
      <c r="G2029" s="159"/>
      <c r="H2029" s="160"/>
      <c r="I2029" s="160"/>
      <c r="J2029" s="160"/>
      <c r="K2029" s="160"/>
      <c r="L2029" s="160"/>
      <c r="M2029" s="160"/>
      <c r="N2029" s="160"/>
      <c r="O2029" s="160"/>
      <c r="P2029" s="160"/>
      <c r="Q2029" s="160"/>
      <c r="R2029" s="160"/>
      <c r="S2029" s="160"/>
      <c r="T2029" s="160"/>
      <c r="U2029" s="160"/>
      <c r="V2029" s="160"/>
      <c r="W2029" s="160"/>
      <c r="X2029" s="160"/>
      <c r="Y2029" s="160"/>
      <c r="Z2029" s="160"/>
      <c r="AA2029" s="160"/>
      <c r="AB2029" s="160"/>
      <c r="AC2029" s="160"/>
      <c r="AD2029" s="160"/>
      <c r="AE2029" s="160"/>
      <c r="AF2029" s="160"/>
      <c r="AG2029" s="160"/>
    </row>
    <row r="2030" spans="1:33" s="161" customFormat="1" ht="15">
      <c r="A2030" s="139"/>
      <c r="B2030" s="1" t="s">
        <v>1475</v>
      </c>
      <c r="C2030" s="4" t="s">
        <v>832</v>
      </c>
      <c r="D2030" s="39">
        <v>145</v>
      </c>
      <c r="E2030" s="586"/>
      <c r="F2030" s="40">
        <f>D2030*E2030</f>
        <v>0</v>
      </c>
      <c r="G2030" s="159"/>
      <c r="H2030" s="160"/>
      <c r="I2030" s="160"/>
      <c r="J2030" s="160"/>
      <c r="K2030" s="160"/>
      <c r="L2030" s="160"/>
      <c r="M2030" s="160"/>
      <c r="N2030" s="160"/>
      <c r="O2030" s="160"/>
      <c r="P2030" s="160"/>
      <c r="Q2030" s="160"/>
      <c r="R2030" s="160"/>
      <c r="S2030" s="160"/>
      <c r="T2030" s="160"/>
      <c r="U2030" s="160"/>
      <c r="V2030" s="160"/>
      <c r="W2030" s="160"/>
      <c r="X2030" s="160"/>
      <c r="Y2030" s="160"/>
      <c r="Z2030" s="160"/>
      <c r="AA2030" s="160"/>
      <c r="AB2030" s="160"/>
      <c r="AC2030" s="160"/>
      <c r="AD2030" s="160"/>
      <c r="AE2030" s="160"/>
      <c r="AF2030" s="160"/>
      <c r="AG2030" s="160"/>
    </row>
    <row r="2031" spans="1:33" s="161" customFormat="1" ht="15">
      <c r="A2031" s="139"/>
      <c r="B2031" s="1" t="s">
        <v>1476</v>
      </c>
      <c r="C2031" s="4" t="s">
        <v>832</v>
      </c>
      <c r="D2031" s="39">
        <v>120</v>
      </c>
      <c r="E2031" s="586"/>
      <c r="F2031" s="40">
        <f>D2031*E2031</f>
        <v>0</v>
      </c>
      <c r="G2031" s="159"/>
      <c r="H2031" s="160"/>
      <c r="I2031" s="160"/>
      <c r="J2031" s="160"/>
      <c r="K2031" s="160"/>
      <c r="L2031" s="160"/>
      <c r="M2031" s="160"/>
      <c r="N2031" s="160"/>
      <c r="O2031" s="160"/>
      <c r="P2031" s="160"/>
      <c r="Q2031" s="160"/>
      <c r="R2031" s="160"/>
      <c r="S2031" s="160"/>
      <c r="T2031" s="160"/>
      <c r="U2031" s="160"/>
      <c r="V2031" s="160"/>
      <c r="W2031" s="160"/>
      <c r="X2031" s="160"/>
      <c r="Y2031" s="160"/>
      <c r="Z2031" s="160"/>
      <c r="AA2031" s="160"/>
      <c r="AB2031" s="160"/>
      <c r="AC2031" s="160"/>
      <c r="AD2031" s="160"/>
      <c r="AE2031" s="160"/>
      <c r="AF2031" s="160"/>
      <c r="AG2031" s="160"/>
    </row>
    <row r="2032" spans="1:33" s="161" customFormat="1" ht="15">
      <c r="A2032" s="139"/>
      <c r="B2032" s="1" t="s">
        <v>1477</v>
      </c>
      <c r="C2032" s="4" t="s">
        <v>832</v>
      </c>
      <c r="D2032" s="39">
        <v>190</v>
      </c>
      <c r="E2032" s="586"/>
      <c r="F2032" s="40">
        <f>D2032*E2032</f>
        <v>0</v>
      </c>
      <c r="G2032" s="159"/>
      <c r="H2032" s="160"/>
      <c r="I2032" s="160"/>
      <c r="J2032" s="160"/>
      <c r="K2032" s="160"/>
      <c r="L2032" s="160"/>
      <c r="M2032" s="160"/>
      <c r="N2032" s="160"/>
      <c r="O2032" s="160"/>
      <c r="P2032" s="160"/>
      <c r="Q2032" s="160"/>
      <c r="R2032" s="160"/>
      <c r="S2032" s="160"/>
      <c r="T2032" s="160"/>
      <c r="U2032" s="160"/>
      <c r="V2032" s="160"/>
      <c r="W2032" s="160"/>
      <c r="X2032" s="160"/>
      <c r="Y2032" s="160"/>
      <c r="Z2032" s="160"/>
      <c r="AA2032" s="160"/>
      <c r="AB2032" s="160"/>
      <c r="AC2032" s="160"/>
      <c r="AD2032" s="160"/>
      <c r="AE2032" s="160"/>
      <c r="AF2032" s="160"/>
      <c r="AG2032" s="160"/>
    </row>
    <row r="2033" spans="1:33" s="161" customFormat="1" ht="15">
      <c r="A2033" s="139"/>
      <c r="B2033" s="1" t="s">
        <v>1478</v>
      </c>
      <c r="C2033" s="4" t="s">
        <v>832</v>
      </c>
      <c r="D2033" s="39">
        <v>240</v>
      </c>
      <c r="E2033" s="586"/>
      <c r="F2033" s="40">
        <f>D2033*E2033</f>
        <v>0</v>
      </c>
      <c r="G2033" s="159"/>
      <c r="H2033" s="160"/>
      <c r="I2033" s="160"/>
      <c r="J2033" s="160"/>
      <c r="K2033" s="160"/>
      <c r="L2033" s="160"/>
      <c r="M2033" s="160"/>
      <c r="N2033" s="160"/>
      <c r="O2033" s="160"/>
      <c r="P2033" s="160"/>
      <c r="Q2033" s="160"/>
      <c r="R2033" s="160"/>
      <c r="S2033" s="160"/>
      <c r="T2033" s="160"/>
      <c r="U2033" s="160"/>
      <c r="V2033" s="160"/>
      <c r="W2033" s="160"/>
      <c r="X2033" s="160"/>
      <c r="Y2033" s="160"/>
      <c r="Z2033" s="160"/>
      <c r="AA2033" s="160"/>
      <c r="AB2033" s="160"/>
      <c r="AC2033" s="160"/>
      <c r="AD2033" s="160"/>
      <c r="AE2033" s="160"/>
      <c r="AF2033" s="160"/>
      <c r="AG2033" s="160"/>
    </row>
    <row r="2034" spans="1:33" s="161" customFormat="1" ht="15">
      <c r="A2034" s="139"/>
      <c r="B2034" s="1" t="s">
        <v>1479</v>
      </c>
      <c r="C2034" s="4" t="s">
        <v>832</v>
      </c>
      <c r="D2034" s="39">
        <v>95</v>
      </c>
      <c r="E2034" s="586"/>
      <c r="F2034" s="40">
        <f aca="true" t="shared" si="26" ref="F2034:F2096">D2034*E2034</f>
        <v>0</v>
      </c>
      <c r="G2034" s="159"/>
      <c r="H2034" s="160"/>
      <c r="I2034" s="160"/>
      <c r="J2034" s="160"/>
      <c r="K2034" s="160"/>
      <c r="L2034" s="160"/>
      <c r="M2034" s="160"/>
      <c r="N2034" s="160"/>
      <c r="O2034" s="160"/>
      <c r="P2034" s="160"/>
      <c r="Q2034" s="160"/>
      <c r="R2034" s="160"/>
      <c r="S2034" s="160"/>
      <c r="T2034" s="160"/>
      <c r="U2034" s="160"/>
      <c r="V2034" s="160"/>
      <c r="W2034" s="160"/>
      <c r="X2034" s="160"/>
      <c r="Y2034" s="160"/>
      <c r="Z2034" s="160"/>
      <c r="AA2034" s="160"/>
      <c r="AB2034" s="160"/>
      <c r="AC2034" s="160"/>
      <c r="AD2034" s="160"/>
      <c r="AE2034" s="160"/>
      <c r="AF2034" s="160"/>
      <c r="AG2034" s="160"/>
    </row>
    <row r="2035" spans="1:33" s="161" customFormat="1" ht="15">
      <c r="A2035" s="139"/>
      <c r="B2035" s="1" t="s">
        <v>1480</v>
      </c>
      <c r="C2035" s="4" t="s">
        <v>832</v>
      </c>
      <c r="D2035" s="39">
        <v>75</v>
      </c>
      <c r="E2035" s="586"/>
      <c r="F2035" s="40">
        <f t="shared" si="26"/>
        <v>0</v>
      </c>
      <c r="G2035" s="159"/>
      <c r="H2035" s="160"/>
      <c r="I2035" s="160"/>
      <c r="J2035" s="160"/>
      <c r="K2035" s="160"/>
      <c r="L2035" s="160"/>
      <c r="M2035" s="160"/>
      <c r="N2035" s="160"/>
      <c r="O2035" s="160"/>
      <c r="P2035" s="160"/>
      <c r="Q2035" s="160"/>
      <c r="R2035" s="160"/>
      <c r="S2035" s="160"/>
      <c r="T2035" s="160"/>
      <c r="U2035" s="160"/>
      <c r="V2035" s="160"/>
      <c r="W2035" s="160"/>
      <c r="X2035" s="160"/>
      <c r="Y2035" s="160"/>
      <c r="Z2035" s="160"/>
      <c r="AA2035" s="160"/>
      <c r="AB2035" s="160"/>
      <c r="AC2035" s="160"/>
      <c r="AD2035" s="160"/>
      <c r="AE2035" s="160"/>
      <c r="AF2035" s="160"/>
      <c r="AG2035" s="160"/>
    </row>
    <row r="2036" spans="1:33" s="161" customFormat="1" ht="15">
      <c r="A2036" s="139"/>
      <c r="B2036" s="1"/>
      <c r="C2036" s="4"/>
      <c r="D2036" s="51"/>
      <c r="E2036" s="586"/>
      <c r="F2036" s="40"/>
      <c r="G2036" s="159"/>
      <c r="H2036" s="160"/>
      <c r="I2036" s="160"/>
      <c r="J2036" s="160"/>
      <c r="K2036" s="160"/>
      <c r="L2036" s="160"/>
      <c r="M2036" s="160"/>
      <c r="N2036" s="160"/>
      <c r="O2036" s="160"/>
      <c r="P2036" s="160"/>
      <c r="Q2036" s="160"/>
      <c r="R2036" s="160"/>
      <c r="S2036" s="160"/>
      <c r="T2036" s="160"/>
      <c r="U2036" s="160"/>
      <c r="V2036" s="160"/>
      <c r="W2036" s="160"/>
      <c r="X2036" s="160"/>
      <c r="Y2036" s="160"/>
      <c r="Z2036" s="160"/>
      <c r="AA2036" s="160"/>
      <c r="AB2036" s="160"/>
      <c r="AC2036" s="160"/>
      <c r="AD2036" s="160"/>
      <c r="AE2036" s="160"/>
      <c r="AF2036" s="160"/>
      <c r="AG2036" s="160"/>
    </row>
    <row r="2037" spans="1:33" s="161" customFormat="1" ht="216.75">
      <c r="A2037" s="139" t="s">
        <v>1226</v>
      </c>
      <c r="B2037" s="1" t="s">
        <v>341</v>
      </c>
      <c r="C2037" s="51"/>
      <c r="D2037" s="51"/>
      <c r="E2037" s="586"/>
      <c r="F2037" s="40"/>
      <c r="G2037" s="159"/>
      <c r="H2037" s="160"/>
      <c r="I2037" s="160"/>
      <c r="J2037" s="160"/>
      <c r="K2037" s="160"/>
      <c r="L2037" s="160"/>
      <c r="M2037" s="160"/>
      <c r="N2037" s="160"/>
      <c r="O2037" s="160"/>
      <c r="P2037" s="160"/>
      <c r="Q2037" s="160"/>
      <c r="R2037" s="160"/>
      <c r="S2037" s="160"/>
      <c r="T2037" s="160"/>
      <c r="U2037" s="160"/>
      <c r="V2037" s="160"/>
      <c r="W2037" s="160"/>
      <c r="X2037" s="160"/>
      <c r="Y2037" s="160"/>
      <c r="Z2037" s="160"/>
      <c r="AA2037" s="160"/>
      <c r="AB2037" s="160"/>
      <c r="AC2037" s="160"/>
      <c r="AD2037" s="160"/>
      <c r="AE2037" s="160"/>
      <c r="AF2037" s="160"/>
      <c r="AG2037" s="160"/>
    </row>
    <row r="2038" spans="1:33" s="30" customFormat="1" ht="12.75">
      <c r="A2038" s="212"/>
      <c r="B2038" s="213" t="s">
        <v>1481</v>
      </c>
      <c r="C2038" s="54"/>
      <c r="D2038" s="55"/>
      <c r="E2038" s="586"/>
      <c r="F2038" s="40"/>
      <c r="G2038" s="400"/>
      <c r="H2038" s="29"/>
      <c r="I2038" s="29"/>
      <c r="J2038" s="29"/>
      <c r="K2038" s="29"/>
      <c r="L2038" s="29"/>
      <c r="M2038" s="29"/>
      <c r="N2038" s="29"/>
      <c r="O2038" s="29"/>
      <c r="P2038" s="29"/>
      <c r="Q2038" s="29"/>
      <c r="R2038" s="29"/>
      <c r="S2038" s="29"/>
      <c r="T2038" s="29"/>
      <c r="U2038" s="29"/>
      <c r="V2038" s="29"/>
      <c r="W2038" s="29"/>
      <c r="X2038" s="29"/>
      <c r="Y2038" s="29"/>
      <c r="Z2038" s="29"/>
      <c r="AA2038" s="29"/>
      <c r="AB2038" s="29"/>
      <c r="AC2038" s="29"/>
      <c r="AD2038" s="29"/>
      <c r="AE2038" s="29"/>
      <c r="AF2038" s="29"/>
      <c r="AG2038" s="29"/>
    </row>
    <row r="2039" spans="1:33" s="30" customFormat="1" ht="12.75">
      <c r="A2039" s="212"/>
      <c r="B2039" s="213" t="s">
        <v>1482</v>
      </c>
      <c r="C2039" s="54"/>
      <c r="D2039" s="55"/>
      <c r="E2039" s="586"/>
      <c r="F2039" s="40"/>
      <c r="G2039" s="400"/>
      <c r="H2039" s="29"/>
      <c r="I2039" s="29"/>
      <c r="J2039" s="29"/>
      <c r="K2039" s="29"/>
      <c r="L2039" s="29"/>
      <c r="M2039" s="29"/>
      <c r="N2039" s="29"/>
      <c r="O2039" s="29"/>
      <c r="P2039" s="29"/>
      <c r="Q2039" s="29"/>
      <c r="R2039" s="29"/>
      <c r="S2039" s="29"/>
      <c r="T2039" s="29"/>
      <c r="U2039" s="29"/>
      <c r="V2039" s="29"/>
      <c r="W2039" s="29"/>
      <c r="X2039" s="29"/>
      <c r="Y2039" s="29"/>
      <c r="Z2039" s="29"/>
      <c r="AA2039" s="29"/>
      <c r="AB2039" s="29"/>
      <c r="AC2039" s="29"/>
      <c r="AD2039" s="29"/>
      <c r="AE2039" s="29"/>
      <c r="AF2039" s="29"/>
      <c r="AG2039" s="29"/>
    </row>
    <row r="2040" spans="1:33" s="30" customFormat="1" ht="12.75">
      <c r="A2040" s="214"/>
      <c r="B2040" s="213" t="s">
        <v>1483</v>
      </c>
      <c r="C2040" s="54"/>
      <c r="D2040" s="55"/>
      <c r="E2040" s="586"/>
      <c r="F2040" s="40"/>
      <c r="G2040" s="400"/>
      <c r="H2040" s="29"/>
      <c r="I2040" s="29"/>
      <c r="J2040" s="29"/>
      <c r="K2040" s="29"/>
      <c r="L2040" s="29"/>
      <c r="M2040" s="29"/>
      <c r="N2040" s="29"/>
      <c r="O2040" s="29"/>
      <c r="P2040" s="29"/>
      <c r="Q2040" s="29"/>
      <c r="R2040" s="29"/>
      <c r="S2040" s="29"/>
      <c r="T2040" s="29"/>
      <c r="U2040" s="29"/>
      <c r="V2040" s="29"/>
      <c r="W2040" s="29"/>
      <c r="X2040" s="29"/>
      <c r="Y2040" s="29"/>
      <c r="Z2040" s="29"/>
      <c r="AA2040" s="29"/>
      <c r="AB2040" s="29"/>
      <c r="AC2040" s="29"/>
      <c r="AD2040" s="29"/>
      <c r="AE2040" s="29"/>
      <c r="AF2040" s="29"/>
      <c r="AG2040" s="29"/>
    </row>
    <row r="2041" spans="1:33" s="30" customFormat="1" ht="12.75">
      <c r="A2041" s="214"/>
      <c r="B2041" s="213" t="s">
        <v>1484</v>
      </c>
      <c r="C2041" s="54"/>
      <c r="D2041" s="55"/>
      <c r="E2041" s="586"/>
      <c r="F2041" s="40"/>
      <c r="G2041" s="400"/>
      <c r="H2041" s="29"/>
      <c r="I2041" s="29"/>
      <c r="J2041" s="29"/>
      <c r="K2041" s="29"/>
      <c r="L2041" s="29"/>
      <c r="M2041" s="29"/>
      <c r="N2041" s="29"/>
      <c r="O2041" s="29"/>
      <c r="P2041" s="29"/>
      <c r="Q2041" s="29"/>
      <c r="R2041" s="29"/>
      <c r="S2041" s="29"/>
      <c r="T2041" s="29"/>
      <c r="U2041" s="29"/>
      <c r="V2041" s="29"/>
      <c r="W2041" s="29"/>
      <c r="X2041" s="29"/>
      <c r="Y2041" s="29"/>
      <c r="Z2041" s="29"/>
      <c r="AA2041" s="29"/>
      <c r="AB2041" s="29"/>
      <c r="AC2041" s="29"/>
      <c r="AD2041" s="29"/>
      <c r="AE2041" s="29"/>
      <c r="AF2041" s="29"/>
      <c r="AG2041" s="29"/>
    </row>
    <row r="2042" spans="1:33" s="161" customFormat="1" ht="15">
      <c r="A2042" s="139"/>
      <c r="B2042" s="1"/>
      <c r="C2042" s="6" t="s">
        <v>1607</v>
      </c>
      <c r="D2042" s="51">
        <v>27380</v>
      </c>
      <c r="E2042" s="586"/>
      <c r="F2042" s="40">
        <f t="shared" si="26"/>
        <v>0</v>
      </c>
      <c r="G2042" s="159"/>
      <c r="H2042" s="160"/>
      <c r="I2042" s="160"/>
      <c r="J2042" s="160"/>
      <c r="K2042" s="160"/>
      <c r="L2042" s="160"/>
      <c r="M2042" s="160"/>
      <c r="N2042" s="160"/>
      <c r="O2042" s="160"/>
      <c r="P2042" s="160"/>
      <c r="Q2042" s="160"/>
      <c r="R2042" s="160"/>
      <c r="S2042" s="160"/>
      <c r="T2042" s="160"/>
      <c r="U2042" s="160"/>
      <c r="V2042" s="160"/>
      <c r="W2042" s="160"/>
      <c r="X2042" s="160"/>
      <c r="Y2042" s="160"/>
      <c r="Z2042" s="160"/>
      <c r="AA2042" s="160"/>
      <c r="AB2042" s="160"/>
      <c r="AC2042" s="160"/>
      <c r="AD2042" s="160"/>
      <c r="AE2042" s="160"/>
      <c r="AF2042" s="160"/>
      <c r="AG2042" s="160"/>
    </row>
    <row r="2043" spans="1:33" s="217" customFormat="1" ht="102">
      <c r="A2043" s="215" t="s">
        <v>1922</v>
      </c>
      <c r="B2043" s="167" t="s">
        <v>342</v>
      </c>
      <c r="C2043" s="7"/>
      <c r="D2043" s="8"/>
      <c r="E2043" s="586"/>
      <c r="F2043" s="40"/>
      <c r="G2043" s="237"/>
      <c r="H2043" s="216"/>
      <c r="I2043" s="216"/>
      <c r="J2043" s="216"/>
      <c r="K2043" s="216"/>
      <c r="L2043" s="216"/>
      <c r="M2043" s="216"/>
      <c r="N2043" s="216"/>
      <c r="O2043" s="216"/>
      <c r="P2043" s="216"/>
      <c r="Q2043" s="216"/>
      <c r="R2043" s="216"/>
      <c r="S2043" s="216"/>
      <c r="T2043" s="216"/>
      <c r="U2043" s="216"/>
      <c r="V2043" s="216"/>
      <c r="W2043" s="216"/>
      <c r="X2043" s="216"/>
      <c r="Y2043" s="216"/>
      <c r="Z2043" s="216"/>
      <c r="AA2043" s="216"/>
      <c r="AB2043" s="216"/>
      <c r="AC2043" s="216"/>
      <c r="AD2043" s="216"/>
      <c r="AE2043" s="216"/>
      <c r="AF2043" s="216"/>
      <c r="AG2043" s="216"/>
    </row>
    <row r="2044" spans="1:33" s="217" customFormat="1" ht="12.75">
      <c r="A2044" s="215"/>
      <c r="B2044" s="167" t="s">
        <v>1485</v>
      </c>
      <c r="C2044" s="7" t="s">
        <v>832</v>
      </c>
      <c r="D2044" s="8">
        <v>105</v>
      </c>
      <c r="E2044" s="586"/>
      <c r="F2044" s="40">
        <f t="shared" si="26"/>
        <v>0</v>
      </c>
      <c r="G2044" s="237"/>
      <c r="H2044" s="216"/>
      <c r="I2044" s="216"/>
      <c r="J2044" s="216"/>
      <c r="K2044" s="216"/>
      <c r="L2044" s="216"/>
      <c r="M2044" s="216"/>
      <c r="N2044" s="216"/>
      <c r="O2044" s="216"/>
      <c r="P2044" s="216"/>
      <c r="Q2044" s="216"/>
      <c r="R2044" s="216"/>
      <c r="S2044" s="216"/>
      <c r="T2044" s="216"/>
      <c r="U2044" s="216"/>
      <c r="V2044" s="216"/>
      <c r="W2044" s="216"/>
      <c r="X2044" s="216"/>
      <c r="Y2044" s="216"/>
      <c r="Z2044" s="216"/>
      <c r="AA2044" s="216"/>
      <c r="AB2044" s="216"/>
      <c r="AC2044" s="216"/>
      <c r="AD2044" s="216"/>
      <c r="AE2044" s="216"/>
      <c r="AF2044" s="216"/>
      <c r="AG2044" s="216"/>
    </row>
    <row r="2045" spans="1:33" s="217" customFormat="1" ht="12.75">
      <c r="A2045" s="215"/>
      <c r="B2045" s="167" t="s">
        <v>1486</v>
      </c>
      <c r="C2045" s="7" t="s">
        <v>832</v>
      </c>
      <c r="D2045" s="8">
        <v>48</v>
      </c>
      <c r="E2045" s="586"/>
      <c r="F2045" s="40">
        <f t="shared" si="26"/>
        <v>0</v>
      </c>
      <c r="G2045" s="237"/>
      <c r="H2045" s="216"/>
      <c r="I2045" s="216"/>
      <c r="J2045" s="216"/>
      <c r="K2045" s="216"/>
      <c r="L2045" s="216"/>
      <c r="M2045" s="216"/>
      <c r="N2045" s="216"/>
      <c r="O2045" s="216"/>
      <c r="P2045" s="216"/>
      <c r="Q2045" s="216"/>
      <c r="R2045" s="216"/>
      <c r="S2045" s="216"/>
      <c r="T2045" s="216"/>
      <c r="U2045" s="216"/>
      <c r="V2045" s="216"/>
      <c r="W2045" s="216"/>
      <c r="X2045" s="216"/>
      <c r="Y2045" s="216"/>
      <c r="Z2045" s="216"/>
      <c r="AA2045" s="216"/>
      <c r="AB2045" s="216"/>
      <c r="AC2045" s="216"/>
      <c r="AD2045" s="216"/>
      <c r="AE2045" s="216"/>
      <c r="AF2045" s="216"/>
      <c r="AG2045" s="216"/>
    </row>
    <row r="2046" spans="1:33" s="217" customFormat="1" ht="12.75">
      <c r="A2046" s="215"/>
      <c r="B2046" s="167" t="s">
        <v>1487</v>
      </c>
      <c r="C2046" s="7" t="s">
        <v>832</v>
      </c>
      <c r="D2046" s="8">
        <v>22</v>
      </c>
      <c r="E2046" s="586"/>
      <c r="F2046" s="40">
        <f t="shared" si="26"/>
        <v>0</v>
      </c>
      <c r="G2046" s="237"/>
      <c r="H2046" s="216"/>
      <c r="I2046" s="216"/>
      <c r="J2046" s="216"/>
      <c r="K2046" s="216"/>
      <c r="L2046" s="216"/>
      <c r="M2046" s="216"/>
      <c r="N2046" s="216"/>
      <c r="O2046" s="216"/>
      <c r="P2046" s="216"/>
      <c r="Q2046" s="216"/>
      <c r="R2046" s="216"/>
      <c r="S2046" s="216"/>
      <c r="T2046" s="216"/>
      <c r="U2046" s="216"/>
      <c r="V2046" s="216"/>
      <c r="W2046" s="216"/>
      <c r="X2046" s="216"/>
      <c r="Y2046" s="216"/>
      <c r="Z2046" s="216"/>
      <c r="AA2046" s="216"/>
      <c r="AB2046" s="216"/>
      <c r="AC2046" s="216"/>
      <c r="AD2046" s="216"/>
      <c r="AE2046" s="216"/>
      <c r="AF2046" s="216"/>
      <c r="AG2046" s="216"/>
    </row>
    <row r="2047" spans="1:33" s="217" customFormat="1" ht="12.75">
      <c r="A2047" s="215"/>
      <c r="B2047" s="167" t="s">
        <v>1488</v>
      </c>
      <c r="C2047" s="7" t="s">
        <v>832</v>
      </c>
      <c r="D2047" s="8">
        <v>76</v>
      </c>
      <c r="E2047" s="586"/>
      <c r="F2047" s="40">
        <f t="shared" si="26"/>
        <v>0</v>
      </c>
      <c r="G2047" s="237"/>
      <c r="H2047" s="216"/>
      <c r="I2047" s="216"/>
      <c r="J2047" s="216"/>
      <c r="K2047" s="216"/>
      <c r="L2047" s="216"/>
      <c r="M2047" s="216"/>
      <c r="N2047" s="216"/>
      <c r="O2047" s="216"/>
      <c r="P2047" s="216"/>
      <c r="Q2047" s="216"/>
      <c r="R2047" s="216"/>
      <c r="S2047" s="216"/>
      <c r="T2047" s="216"/>
      <c r="U2047" s="216"/>
      <c r="V2047" s="216"/>
      <c r="W2047" s="216"/>
      <c r="X2047" s="216"/>
      <c r="Y2047" s="216"/>
      <c r="Z2047" s="216"/>
      <c r="AA2047" s="216"/>
      <c r="AB2047" s="216"/>
      <c r="AC2047" s="216"/>
      <c r="AD2047" s="216"/>
      <c r="AE2047" s="216"/>
      <c r="AF2047" s="216"/>
      <c r="AG2047" s="216"/>
    </row>
    <row r="2048" spans="1:33" s="217" customFormat="1" ht="12.75">
      <c r="A2048" s="215"/>
      <c r="B2048" s="167" t="s">
        <v>1489</v>
      </c>
      <c r="C2048" s="7" t="s">
        <v>832</v>
      </c>
      <c r="D2048" s="8">
        <v>46</v>
      </c>
      <c r="E2048" s="586"/>
      <c r="F2048" s="40">
        <f t="shared" si="26"/>
        <v>0</v>
      </c>
      <c r="G2048" s="237"/>
      <c r="H2048" s="216"/>
      <c r="I2048" s="216"/>
      <c r="J2048" s="216"/>
      <c r="K2048" s="216"/>
      <c r="L2048" s="216"/>
      <c r="M2048" s="216"/>
      <c r="N2048" s="216"/>
      <c r="O2048" s="216"/>
      <c r="P2048" s="216"/>
      <c r="Q2048" s="216"/>
      <c r="R2048" s="216"/>
      <c r="S2048" s="216"/>
      <c r="T2048" s="216"/>
      <c r="U2048" s="216"/>
      <c r="V2048" s="216"/>
      <c r="W2048" s="216"/>
      <c r="X2048" s="216"/>
      <c r="Y2048" s="216"/>
      <c r="Z2048" s="216"/>
      <c r="AA2048" s="216"/>
      <c r="AB2048" s="216"/>
      <c r="AC2048" s="216"/>
      <c r="AD2048" s="216"/>
      <c r="AE2048" s="216"/>
      <c r="AF2048" s="216"/>
      <c r="AG2048" s="216"/>
    </row>
    <row r="2049" spans="1:33" s="217" customFormat="1" ht="12.75">
      <c r="A2049" s="215"/>
      <c r="B2049" s="167" t="s">
        <v>1490</v>
      </c>
      <c r="C2049" s="7" t="s">
        <v>832</v>
      </c>
      <c r="D2049" s="8">
        <v>140</v>
      </c>
      <c r="E2049" s="586"/>
      <c r="F2049" s="40">
        <f t="shared" si="26"/>
        <v>0</v>
      </c>
      <c r="G2049" s="237"/>
      <c r="H2049" s="216"/>
      <c r="I2049" s="216"/>
      <c r="J2049" s="216"/>
      <c r="K2049" s="216"/>
      <c r="L2049" s="216"/>
      <c r="M2049" s="216"/>
      <c r="N2049" s="216"/>
      <c r="O2049" s="216"/>
      <c r="P2049" s="216"/>
      <c r="Q2049" s="216"/>
      <c r="R2049" s="216"/>
      <c r="S2049" s="216"/>
      <c r="T2049" s="216"/>
      <c r="U2049" s="216"/>
      <c r="V2049" s="216"/>
      <c r="W2049" s="216"/>
      <c r="X2049" s="216"/>
      <c r="Y2049" s="216"/>
      <c r="Z2049" s="216"/>
      <c r="AA2049" s="216"/>
      <c r="AB2049" s="216"/>
      <c r="AC2049" s="216"/>
      <c r="AD2049" s="216"/>
      <c r="AE2049" s="216"/>
      <c r="AF2049" s="216"/>
      <c r="AG2049" s="216"/>
    </row>
    <row r="2050" spans="1:33" s="217" customFormat="1" ht="12.75">
      <c r="A2050" s="215"/>
      <c r="B2050" s="167" t="s">
        <v>1491</v>
      </c>
      <c r="C2050" s="7" t="s">
        <v>832</v>
      </c>
      <c r="D2050" s="8">
        <v>12</v>
      </c>
      <c r="E2050" s="586"/>
      <c r="F2050" s="40">
        <f t="shared" si="26"/>
        <v>0</v>
      </c>
      <c r="G2050" s="237"/>
      <c r="H2050" s="216"/>
      <c r="I2050" s="216"/>
      <c r="J2050" s="216"/>
      <c r="K2050" s="216"/>
      <c r="L2050" s="216"/>
      <c r="M2050" s="216"/>
      <c r="N2050" s="216"/>
      <c r="O2050" s="216"/>
      <c r="P2050" s="216"/>
      <c r="Q2050" s="216"/>
      <c r="R2050" s="216"/>
      <c r="S2050" s="216"/>
      <c r="T2050" s="216"/>
      <c r="U2050" s="216"/>
      <c r="V2050" s="216"/>
      <c r="W2050" s="216"/>
      <c r="X2050" s="216"/>
      <c r="Y2050" s="216"/>
      <c r="Z2050" s="216"/>
      <c r="AA2050" s="216"/>
      <c r="AB2050" s="216"/>
      <c r="AC2050" s="216"/>
      <c r="AD2050" s="216"/>
      <c r="AE2050" s="216"/>
      <c r="AF2050" s="216"/>
      <c r="AG2050" s="216"/>
    </row>
    <row r="2051" spans="1:33" s="217" customFormat="1" ht="12.75">
      <c r="A2051" s="215"/>
      <c r="B2051" s="167" t="s">
        <v>1492</v>
      </c>
      <c r="C2051" s="7" t="s">
        <v>832</v>
      </c>
      <c r="D2051" s="8">
        <v>8</v>
      </c>
      <c r="E2051" s="586"/>
      <c r="F2051" s="40">
        <f t="shared" si="26"/>
        <v>0</v>
      </c>
      <c r="G2051" s="237"/>
      <c r="H2051" s="216"/>
      <c r="I2051" s="216"/>
      <c r="J2051" s="216"/>
      <c r="K2051" s="216"/>
      <c r="L2051" s="216"/>
      <c r="M2051" s="216"/>
      <c r="N2051" s="216"/>
      <c r="O2051" s="216"/>
      <c r="P2051" s="216"/>
      <c r="Q2051" s="216"/>
      <c r="R2051" s="216"/>
      <c r="S2051" s="216"/>
      <c r="T2051" s="216"/>
      <c r="U2051" s="216"/>
      <c r="V2051" s="216"/>
      <c r="W2051" s="216"/>
      <c r="X2051" s="216"/>
      <c r="Y2051" s="216"/>
      <c r="Z2051" s="216"/>
      <c r="AA2051" s="216"/>
      <c r="AB2051" s="216"/>
      <c r="AC2051" s="216"/>
      <c r="AD2051" s="216"/>
      <c r="AE2051" s="216"/>
      <c r="AF2051" s="216"/>
      <c r="AG2051" s="216"/>
    </row>
    <row r="2052" spans="1:33" s="217" customFormat="1" ht="12.75">
      <c r="A2052" s="215"/>
      <c r="B2052" s="167" t="s">
        <v>1493</v>
      </c>
      <c r="C2052" s="7" t="s">
        <v>832</v>
      </c>
      <c r="D2052" s="8">
        <v>1</v>
      </c>
      <c r="E2052" s="586"/>
      <c r="F2052" s="40">
        <f t="shared" si="26"/>
        <v>0</v>
      </c>
      <c r="G2052" s="237"/>
      <c r="H2052" s="216"/>
      <c r="I2052" s="216"/>
      <c r="J2052" s="216"/>
      <c r="K2052" s="216"/>
      <c r="L2052" s="216"/>
      <c r="M2052" s="216"/>
      <c r="N2052" s="216"/>
      <c r="O2052" s="216"/>
      <c r="P2052" s="216"/>
      <c r="Q2052" s="216"/>
      <c r="R2052" s="216"/>
      <c r="S2052" s="216"/>
      <c r="T2052" s="216"/>
      <c r="U2052" s="216"/>
      <c r="V2052" s="216"/>
      <c r="W2052" s="216"/>
      <c r="X2052" s="216"/>
      <c r="Y2052" s="216"/>
      <c r="Z2052" s="216"/>
      <c r="AA2052" s="216"/>
      <c r="AB2052" s="216"/>
      <c r="AC2052" s="216"/>
      <c r="AD2052" s="216"/>
      <c r="AE2052" s="216"/>
      <c r="AF2052" s="216"/>
      <c r="AG2052" s="216"/>
    </row>
    <row r="2053" spans="1:33" s="217" customFormat="1" ht="12.75">
      <c r="A2053" s="215"/>
      <c r="B2053" s="167" t="s">
        <v>1494</v>
      </c>
      <c r="C2053" s="7" t="s">
        <v>832</v>
      </c>
      <c r="D2053" s="8">
        <v>1</v>
      </c>
      <c r="E2053" s="586"/>
      <c r="F2053" s="40">
        <f t="shared" si="26"/>
        <v>0</v>
      </c>
      <c r="G2053" s="237"/>
      <c r="H2053" s="216"/>
      <c r="I2053" s="216"/>
      <c r="J2053" s="216"/>
      <c r="K2053" s="216"/>
      <c r="L2053" s="216"/>
      <c r="M2053" s="216"/>
      <c r="N2053" s="216"/>
      <c r="O2053" s="216"/>
      <c r="P2053" s="216"/>
      <c r="Q2053" s="216"/>
      <c r="R2053" s="216"/>
      <c r="S2053" s="216"/>
      <c r="T2053" s="216"/>
      <c r="U2053" s="216"/>
      <c r="V2053" s="216"/>
      <c r="W2053" s="216"/>
      <c r="X2053" s="216"/>
      <c r="Y2053" s="216"/>
      <c r="Z2053" s="216"/>
      <c r="AA2053" s="216"/>
      <c r="AB2053" s="216"/>
      <c r="AC2053" s="216"/>
      <c r="AD2053" s="216"/>
      <c r="AE2053" s="216"/>
      <c r="AF2053" s="216"/>
      <c r="AG2053" s="216"/>
    </row>
    <row r="2054" spans="1:33" s="217" customFormat="1" ht="12.75">
      <c r="A2054" s="215"/>
      <c r="B2054" s="167" t="s">
        <v>1495</v>
      </c>
      <c r="C2054" s="7" t="s">
        <v>832</v>
      </c>
      <c r="D2054" s="8">
        <v>1</v>
      </c>
      <c r="E2054" s="586"/>
      <c r="F2054" s="40">
        <f t="shared" si="26"/>
        <v>0</v>
      </c>
      <c r="G2054" s="237"/>
      <c r="H2054" s="216"/>
      <c r="I2054" s="216"/>
      <c r="J2054" s="216"/>
      <c r="K2054" s="216"/>
      <c r="L2054" s="216"/>
      <c r="M2054" s="216"/>
      <c r="N2054" s="216"/>
      <c r="O2054" s="216"/>
      <c r="P2054" s="216"/>
      <c r="Q2054" s="216"/>
      <c r="R2054" s="216"/>
      <c r="S2054" s="216"/>
      <c r="T2054" s="216"/>
      <c r="U2054" s="216"/>
      <c r="V2054" s="216"/>
      <c r="W2054" s="216"/>
      <c r="X2054" s="216"/>
      <c r="Y2054" s="216"/>
      <c r="Z2054" s="216"/>
      <c r="AA2054" s="216"/>
      <c r="AB2054" s="216"/>
      <c r="AC2054" s="216"/>
      <c r="AD2054" s="216"/>
      <c r="AE2054" s="216"/>
      <c r="AF2054" s="216"/>
      <c r="AG2054" s="216"/>
    </row>
    <row r="2055" spans="1:33" s="219" customFormat="1" ht="76.5">
      <c r="A2055" s="139" t="s">
        <v>1870</v>
      </c>
      <c r="B2055" s="1" t="s">
        <v>343</v>
      </c>
      <c r="C2055" s="51"/>
      <c r="D2055" s="51"/>
      <c r="E2055" s="586"/>
      <c r="F2055" s="40"/>
      <c r="G2055" s="218"/>
      <c r="H2055" s="218"/>
      <c r="I2055" s="218"/>
      <c r="J2055" s="218"/>
      <c r="K2055" s="218"/>
      <c r="L2055" s="218"/>
      <c r="M2055" s="218"/>
      <c r="N2055" s="218"/>
      <c r="O2055" s="218"/>
      <c r="P2055" s="218"/>
      <c r="Q2055" s="218"/>
      <c r="R2055" s="218"/>
      <c r="S2055" s="218"/>
      <c r="T2055" s="218"/>
      <c r="U2055" s="218"/>
      <c r="V2055" s="218"/>
      <c r="W2055" s="218"/>
      <c r="X2055" s="218"/>
      <c r="Y2055" s="218"/>
      <c r="Z2055" s="218"/>
      <c r="AA2055" s="218"/>
      <c r="AB2055" s="218"/>
      <c r="AC2055" s="218"/>
      <c r="AD2055" s="218"/>
      <c r="AE2055" s="218"/>
      <c r="AF2055" s="218"/>
      <c r="AG2055" s="218"/>
    </row>
    <row r="2056" spans="1:33" s="161" customFormat="1" ht="63.75">
      <c r="A2056" s="139"/>
      <c r="B2056" s="1" t="s">
        <v>1496</v>
      </c>
      <c r="C2056" s="4"/>
      <c r="D2056" s="51"/>
      <c r="E2056" s="586"/>
      <c r="F2056" s="40"/>
      <c r="G2056" s="159"/>
      <c r="H2056" s="160"/>
      <c r="I2056" s="160"/>
      <c r="J2056" s="160"/>
      <c r="K2056" s="160"/>
      <c r="L2056" s="160"/>
      <c r="M2056" s="160"/>
      <c r="N2056" s="160"/>
      <c r="O2056" s="160"/>
      <c r="P2056" s="160"/>
      <c r="Q2056" s="160"/>
      <c r="R2056" s="160"/>
      <c r="S2056" s="160"/>
      <c r="T2056" s="160"/>
      <c r="U2056" s="160"/>
      <c r="V2056" s="160"/>
      <c r="W2056" s="160"/>
      <c r="X2056" s="160"/>
      <c r="Y2056" s="160"/>
      <c r="Z2056" s="160"/>
      <c r="AA2056" s="160"/>
      <c r="AB2056" s="160"/>
      <c r="AC2056" s="160"/>
      <c r="AD2056" s="160"/>
      <c r="AE2056" s="160"/>
      <c r="AF2056" s="160"/>
      <c r="AG2056" s="160"/>
    </row>
    <row r="2057" spans="1:33" s="161" customFormat="1" ht="15">
      <c r="A2057" s="139"/>
      <c r="B2057" s="1" t="s">
        <v>1497</v>
      </c>
      <c r="C2057" s="4"/>
      <c r="D2057" s="51"/>
      <c r="E2057" s="586"/>
      <c r="F2057" s="40"/>
      <c r="G2057" s="159"/>
      <c r="H2057" s="160"/>
      <c r="I2057" s="160"/>
      <c r="J2057" s="160"/>
      <c r="K2057" s="160"/>
      <c r="L2057" s="160"/>
      <c r="M2057" s="160"/>
      <c r="N2057" s="160"/>
      <c r="O2057" s="160"/>
      <c r="P2057" s="160"/>
      <c r="Q2057" s="160"/>
      <c r="R2057" s="160"/>
      <c r="S2057" s="160"/>
      <c r="T2057" s="160"/>
      <c r="U2057" s="160"/>
      <c r="V2057" s="160"/>
      <c r="W2057" s="160"/>
      <c r="X2057" s="160"/>
      <c r="Y2057" s="160"/>
      <c r="Z2057" s="160"/>
      <c r="AA2057" s="160"/>
      <c r="AB2057" s="160"/>
      <c r="AC2057" s="160"/>
      <c r="AD2057" s="160"/>
      <c r="AE2057" s="160"/>
      <c r="AF2057" s="160"/>
      <c r="AG2057" s="160"/>
    </row>
    <row r="2058" spans="1:33" s="161" customFormat="1" ht="38.25">
      <c r="A2058" s="139"/>
      <c r="B2058" s="1" t="s">
        <v>344</v>
      </c>
      <c r="C2058" s="4"/>
      <c r="D2058" s="51"/>
      <c r="E2058" s="586"/>
      <c r="F2058" s="40"/>
      <c r="G2058" s="159"/>
      <c r="H2058" s="160"/>
      <c r="I2058" s="160"/>
      <c r="J2058" s="160"/>
      <c r="K2058" s="160"/>
      <c r="L2058" s="160"/>
      <c r="M2058" s="160"/>
      <c r="N2058" s="160"/>
      <c r="O2058" s="160"/>
      <c r="P2058" s="160"/>
      <c r="Q2058" s="160"/>
      <c r="R2058" s="160"/>
      <c r="S2058" s="160"/>
      <c r="T2058" s="160"/>
      <c r="U2058" s="160"/>
      <c r="V2058" s="160"/>
      <c r="W2058" s="160"/>
      <c r="X2058" s="160"/>
      <c r="Y2058" s="160"/>
      <c r="Z2058" s="160"/>
      <c r="AA2058" s="160"/>
      <c r="AB2058" s="160"/>
      <c r="AC2058" s="160"/>
      <c r="AD2058" s="160"/>
      <c r="AE2058" s="160"/>
      <c r="AF2058" s="160"/>
      <c r="AG2058" s="160"/>
    </row>
    <row r="2059" spans="1:33" s="161" customFormat="1" ht="15">
      <c r="A2059" s="139"/>
      <c r="B2059" s="1"/>
      <c r="C2059" s="6" t="s">
        <v>1935</v>
      </c>
      <c r="D2059" s="39">
        <v>3580</v>
      </c>
      <c r="E2059" s="586"/>
      <c r="F2059" s="40">
        <f t="shared" si="26"/>
        <v>0</v>
      </c>
      <c r="G2059" s="159"/>
      <c r="H2059" s="160"/>
      <c r="I2059" s="160"/>
      <c r="J2059" s="160"/>
      <c r="K2059" s="160"/>
      <c r="L2059" s="160"/>
      <c r="M2059" s="160"/>
      <c r="N2059" s="160"/>
      <c r="O2059" s="160"/>
      <c r="P2059" s="160"/>
      <c r="Q2059" s="160"/>
      <c r="R2059" s="160"/>
      <c r="S2059" s="160"/>
      <c r="T2059" s="160"/>
      <c r="U2059" s="160"/>
      <c r="V2059" s="160"/>
      <c r="W2059" s="160"/>
      <c r="X2059" s="160"/>
      <c r="Y2059" s="160"/>
      <c r="Z2059" s="160"/>
      <c r="AA2059" s="160"/>
      <c r="AB2059" s="160"/>
      <c r="AC2059" s="160"/>
      <c r="AD2059" s="160"/>
      <c r="AE2059" s="160"/>
      <c r="AF2059" s="160"/>
      <c r="AG2059" s="160"/>
    </row>
    <row r="2060" spans="1:33" s="161" customFormat="1" ht="15">
      <c r="A2060" s="139"/>
      <c r="B2060" s="1"/>
      <c r="C2060" s="4"/>
      <c r="D2060" s="39"/>
      <c r="E2060" s="586"/>
      <c r="F2060" s="40"/>
      <c r="G2060" s="159"/>
      <c r="H2060" s="160"/>
      <c r="I2060" s="160"/>
      <c r="J2060" s="160"/>
      <c r="K2060" s="160"/>
      <c r="L2060" s="160"/>
      <c r="M2060" s="160"/>
      <c r="N2060" s="160"/>
      <c r="O2060" s="160"/>
      <c r="P2060" s="160"/>
      <c r="Q2060" s="160"/>
      <c r="R2060" s="160"/>
      <c r="S2060" s="160"/>
      <c r="T2060" s="160"/>
      <c r="U2060" s="160"/>
      <c r="V2060" s="160"/>
      <c r="W2060" s="160"/>
      <c r="X2060" s="160"/>
      <c r="Y2060" s="160"/>
      <c r="Z2060" s="160"/>
      <c r="AA2060" s="160"/>
      <c r="AB2060" s="160"/>
      <c r="AC2060" s="160"/>
      <c r="AD2060" s="160"/>
      <c r="AE2060" s="160"/>
      <c r="AF2060" s="160"/>
      <c r="AG2060" s="160"/>
    </row>
    <row r="2061" spans="1:33" s="203" customFormat="1" ht="331.5">
      <c r="A2061" s="139" t="s">
        <v>1871</v>
      </c>
      <c r="B2061" s="1" t="s">
        <v>345</v>
      </c>
      <c r="C2061" s="4"/>
      <c r="D2061" s="39"/>
      <c r="E2061" s="586"/>
      <c r="F2061" s="40"/>
      <c r="G2061" s="175"/>
      <c r="H2061" s="202"/>
      <c r="I2061" s="202"/>
      <c r="J2061" s="202"/>
      <c r="K2061" s="202"/>
      <c r="L2061" s="202"/>
      <c r="M2061" s="202"/>
      <c r="N2061" s="202"/>
      <c r="O2061" s="202"/>
      <c r="P2061" s="202"/>
      <c r="Q2061" s="202"/>
      <c r="R2061" s="202"/>
      <c r="S2061" s="202"/>
      <c r="T2061" s="202"/>
      <c r="U2061" s="202"/>
      <c r="V2061" s="202"/>
      <c r="W2061" s="202"/>
      <c r="X2061" s="202"/>
      <c r="Y2061" s="202"/>
      <c r="Z2061" s="202"/>
      <c r="AA2061" s="202"/>
      <c r="AB2061" s="202"/>
      <c r="AC2061" s="202"/>
      <c r="AD2061" s="202"/>
      <c r="AE2061" s="202"/>
      <c r="AF2061" s="202"/>
      <c r="AG2061" s="202"/>
    </row>
    <row r="2062" spans="1:33" s="203" customFormat="1" ht="178.5">
      <c r="A2062" s="139"/>
      <c r="B2062" s="1" t="s">
        <v>348</v>
      </c>
      <c r="C2062" s="4"/>
      <c r="D2062" s="39"/>
      <c r="E2062" s="586"/>
      <c r="F2062" s="40"/>
      <c r="G2062" s="175"/>
      <c r="H2062" s="202"/>
      <c r="I2062" s="202"/>
      <c r="J2062" s="202"/>
      <c r="K2062" s="202"/>
      <c r="L2062" s="202"/>
      <c r="M2062" s="202"/>
      <c r="N2062" s="202"/>
      <c r="O2062" s="202"/>
      <c r="P2062" s="202"/>
      <c r="Q2062" s="202"/>
      <c r="R2062" s="202"/>
      <c r="S2062" s="202"/>
      <c r="T2062" s="202"/>
      <c r="U2062" s="202"/>
      <c r="V2062" s="202"/>
      <c r="W2062" s="202"/>
      <c r="X2062" s="202"/>
      <c r="Y2062" s="202"/>
      <c r="Z2062" s="202"/>
      <c r="AA2062" s="202"/>
      <c r="AB2062" s="202"/>
      <c r="AC2062" s="202"/>
      <c r="AD2062" s="202"/>
      <c r="AE2062" s="202"/>
      <c r="AF2062" s="202"/>
      <c r="AG2062" s="202"/>
    </row>
    <row r="2063" spans="1:33" s="161" customFormat="1" ht="15">
      <c r="A2063" s="139"/>
      <c r="B2063" s="1" t="s">
        <v>346</v>
      </c>
      <c r="C2063" s="6" t="s">
        <v>886</v>
      </c>
      <c r="D2063" s="39">
        <v>4</v>
      </c>
      <c r="E2063" s="586"/>
      <c r="F2063" s="40">
        <f t="shared" si="26"/>
        <v>0</v>
      </c>
      <c r="G2063" s="159"/>
      <c r="H2063" s="160"/>
      <c r="I2063" s="160"/>
      <c r="J2063" s="160"/>
      <c r="K2063" s="160"/>
      <c r="L2063" s="160"/>
      <c r="M2063" s="160"/>
      <c r="N2063" s="160"/>
      <c r="O2063" s="160"/>
      <c r="P2063" s="160"/>
      <c r="Q2063" s="160"/>
      <c r="R2063" s="160"/>
      <c r="S2063" s="160"/>
      <c r="T2063" s="160"/>
      <c r="U2063" s="160"/>
      <c r="V2063" s="160"/>
      <c r="W2063" s="160"/>
      <c r="X2063" s="160"/>
      <c r="Y2063" s="160"/>
      <c r="Z2063" s="160"/>
      <c r="AA2063" s="160"/>
      <c r="AB2063" s="160"/>
      <c r="AC2063" s="160"/>
      <c r="AD2063" s="160"/>
      <c r="AE2063" s="160"/>
      <c r="AF2063" s="160"/>
      <c r="AG2063" s="160"/>
    </row>
    <row r="2064" spans="1:33" s="161" customFormat="1" ht="15">
      <c r="A2064" s="139"/>
      <c r="B2064" s="1"/>
      <c r="C2064" s="39"/>
      <c r="D2064" s="39"/>
      <c r="E2064" s="586"/>
      <c r="F2064" s="40"/>
      <c r="G2064" s="159"/>
      <c r="H2064" s="160"/>
      <c r="I2064" s="160"/>
      <c r="J2064" s="160"/>
      <c r="K2064" s="160"/>
      <c r="L2064" s="160"/>
      <c r="M2064" s="160"/>
      <c r="N2064" s="160"/>
      <c r="O2064" s="160"/>
      <c r="P2064" s="160"/>
      <c r="Q2064" s="160"/>
      <c r="R2064" s="160"/>
      <c r="S2064" s="160"/>
      <c r="T2064" s="160"/>
      <c r="U2064" s="160"/>
      <c r="V2064" s="160"/>
      <c r="W2064" s="160"/>
      <c r="X2064" s="160"/>
      <c r="Y2064" s="160"/>
      <c r="Z2064" s="160"/>
      <c r="AA2064" s="160"/>
      <c r="AB2064" s="160"/>
      <c r="AC2064" s="160"/>
      <c r="AD2064" s="160"/>
      <c r="AE2064" s="160"/>
      <c r="AF2064" s="160"/>
      <c r="AG2064" s="160"/>
    </row>
    <row r="2065" spans="1:33" s="161" customFormat="1" ht="331.5">
      <c r="A2065" s="139" t="s">
        <v>1636</v>
      </c>
      <c r="B2065" s="1" t="s">
        <v>347</v>
      </c>
      <c r="C2065" s="9"/>
      <c r="D2065" s="39"/>
      <c r="E2065" s="586"/>
      <c r="F2065" s="40"/>
      <c r="G2065" s="159"/>
      <c r="H2065" s="160"/>
      <c r="I2065" s="160"/>
      <c r="J2065" s="160"/>
      <c r="K2065" s="160"/>
      <c r="L2065" s="160"/>
      <c r="M2065" s="160"/>
      <c r="N2065" s="160"/>
      <c r="O2065" s="160"/>
      <c r="P2065" s="160"/>
      <c r="Q2065" s="160"/>
      <c r="R2065" s="160"/>
      <c r="S2065" s="160"/>
      <c r="T2065" s="160"/>
      <c r="U2065" s="160"/>
      <c r="V2065" s="160"/>
      <c r="W2065" s="160"/>
      <c r="X2065" s="160"/>
      <c r="Y2065" s="160"/>
      <c r="Z2065" s="160"/>
      <c r="AA2065" s="160"/>
      <c r="AB2065" s="160"/>
      <c r="AC2065" s="160"/>
      <c r="AD2065" s="160"/>
      <c r="AE2065" s="160"/>
      <c r="AF2065" s="160"/>
      <c r="AG2065" s="160"/>
    </row>
    <row r="2066" spans="1:33" s="161" customFormat="1" ht="178.5">
      <c r="A2066" s="139"/>
      <c r="B2066" s="1" t="s">
        <v>348</v>
      </c>
      <c r="C2066" s="9"/>
      <c r="D2066" s="39"/>
      <c r="E2066" s="586"/>
      <c r="F2066" s="40"/>
      <c r="G2066" s="159"/>
      <c r="H2066" s="160"/>
      <c r="I2066" s="160"/>
      <c r="J2066" s="160"/>
      <c r="K2066" s="160"/>
      <c r="L2066" s="160"/>
      <c r="M2066" s="160"/>
      <c r="N2066" s="160"/>
      <c r="O2066" s="160"/>
      <c r="P2066" s="160"/>
      <c r="Q2066" s="160"/>
      <c r="R2066" s="160"/>
      <c r="S2066" s="160"/>
      <c r="T2066" s="160"/>
      <c r="U2066" s="160"/>
      <c r="V2066" s="160"/>
      <c r="W2066" s="160"/>
      <c r="X2066" s="160"/>
      <c r="Y2066" s="160"/>
      <c r="Z2066" s="160"/>
      <c r="AA2066" s="160"/>
      <c r="AB2066" s="160"/>
      <c r="AC2066" s="160"/>
      <c r="AD2066" s="160"/>
      <c r="AE2066" s="160"/>
      <c r="AF2066" s="160"/>
      <c r="AG2066" s="160"/>
    </row>
    <row r="2067" spans="1:33" s="161" customFormat="1" ht="15">
      <c r="A2067" s="139"/>
      <c r="B2067" s="1" t="s">
        <v>349</v>
      </c>
      <c r="C2067" s="9" t="s">
        <v>886</v>
      </c>
      <c r="D2067" s="39">
        <v>2</v>
      </c>
      <c r="E2067" s="586"/>
      <c r="F2067" s="40">
        <f t="shared" si="26"/>
        <v>0</v>
      </c>
      <c r="G2067" s="159"/>
      <c r="H2067" s="160"/>
      <c r="I2067" s="160"/>
      <c r="J2067" s="160"/>
      <c r="K2067" s="160"/>
      <c r="L2067" s="160"/>
      <c r="M2067" s="160"/>
      <c r="N2067" s="160"/>
      <c r="O2067" s="160"/>
      <c r="P2067" s="160"/>
      <c r="Q2067" s="160"/>
      <c r="R2067" s="160"/>
      <c r="S2067" s="160"/>
      <c r="T2067" s="160"/>
      <c r="U2067" s="160"/>
      <c r="V2067" s="160"/>
      <c r="W2067" s="160"/>
      <c r="X2067" s="160"/>
      <c r="Y2067" s="160"/>
      <c r="Z2067" s="160"/>
      <c r="AA2067" s="160"/>
      <c r="AB2067" s="160"/>
      <c r="AC2067" s="160"/>
      <c r="AD2067" s="160"/>
      <c r="AE2067" s="160"/>
      <c r="AF2067" s="160"/>
      <c r="AG2067" s="160"/>
    </row>
    <row r="2068" spans="1:33" s="161" customFormat="1" ht="15">
      <c r="A2068" s="139"/>
      <c r="B2068" s="1" t="s">
        <v>350</v>
      </c>
      <c r="C2068" s="9" t="s">
        <v>886</v>
      </c>
      <c r="D2068" s="39">
        <v>4</v>
      </c>
      <c r="E2068" s="586"/>
      <c r="F2068" s="40">
        <f t="shared" si="26"/>
        <v>0</v>
      </c>
      <c r="G2068" s="159"/>
      <c r="H2068" s="160"/>
      <c r="I2068" s="160"/>
      <c r="J2068" s="160"/>
      <c r="K2068" s="160"/>
      <c r="L2068" s="160"/>
      <c r="M2068" s="160"/>
      <c r="N2068" s="160"/>
      <c r="O2068" s="160"/>
      <c r="P2068" s="160"/>
      <c r="Q2068" s="160"/>
      <c r="R2068" s="160"/>
      <c r="S2068" s="160"/>
      <c r="T2068" s="160"/>
      <c r="U2068" s="160"/>
      <c r="V2068" s="160"/>
      <c r="W2068" s="160"/>
      <c r="X2068" s="160"/>
      <c r="Y2068" s="160"/>
      <c r="Z2068" s="160"/>
      <c r="AA2068" s="160"/>
      <c r="AB2068" s="160"/>
      <c r="AC2068" s="160"/>
      <c r="AD2068" s="160"/>
      <c r="AE2068" s="160"/>
      <c r="AF2068" s="160"/>
      <c r="AG2068" s="160"/>
    </row>
    <row r="2069" spans="1:33" s="161" customFormat="1" ht="15">
      <c r="A2069" s="139"/>
      <c r="B2069" s="1" t="s">
        <v>351</v>
      </c>
      <c r="C2069" s="9" t="s">
        <v>886</v>
      </c>
      <c r="D2069" s="39">
        <v>4</v>
      </c>
      <c r="E2069" s="586"/>
      <c r="F2069" s="40">
        <f t="shared" si="26"/>
        <v>0</v>
      </c>
      <c r="G2069" s="159"/>
      <c r="H2069" s="160"/>
      <c r="I2069" s="160"/>
      <c r="J2069" s="160"/>
      <c r="K2069" s="160"/>
      <c r="L2069" s="160"/>
      <c r="M2069" s="160"/>
      <c r="N2069" s="160"/>
      <c r="O2069" s="160"/>
      <c r="P2069" s="160"/>
      <c r="Q2069" s="160"/>
      <c r="R2069" s="160"/>
      <c r="S2069" s="160"/>
      <c r="T2069" s="160"/>
      <c r="U2069" s="160"/>
      <c r="V2069" s="160"/>
      <c r="W2069" s="160"/>
      <c r="X2069" s="160"/>
      <c r="Y2069" s="160"/>
      <c r="Z2069" s="160"/>
      <c r="AA2069" s="160"/>
      <c r="AB2069" s="160"/>
      <c r="AC2069" s="160"/>
      <c r="AD2069" s="160"/>
      <c r="AE2069" s="160"/>
      <c r="AF2069" s="160"/>
      <c r="AG2069" s="160"/>
    </row>
    <row r="2070" spans="1:33" s="161" customFormat="1" ht="15">
      <c r="A2070" s="139"/>
      <c r="B2070" s="1"/>
      <c r="C2070" s="39"/>
      <c r="D2070" s="39"/>
      <c r="E2070" s="586"/>
      <c r="F2070" s="40"/>
      <c r="G2070" s="159"/>
      <c r="H2070" s="160"/>
      <c r="I2070" s="160"/>
      <c r="J2070" s="160"/>
      <c r="K2070" s="160"/>
      <c r="L2070" s="160"/>
      <c r="M2070" s="160"/>
      <c r="N2070" s="160"/>
      <c r="O2070" s="160"/>
      <c r="P2070" s="160"/>
      <c r="Q2070" s="160"/>
      <c r="R2070" s="160"/>
      <c r="S2070" s="160"/>
      <c r="T2070" s="160"/>
      <c r="U2070" s="160"/>
      <c r="V2070" s="160"/>
      <c r="W2070" s="160"/>
      <c r="X2070" s="160"/>
      <c r="Y2070" s="160"/>
      <c r="Z2070" s="160"/>
      <c r="AA2070" s="160"/>
      <c r="AB2070" s="160"/>
      <c r="AC2070" s="160"/>
      <c r="AD2070" s="160"/>
      <c r="AE2070" s="160"/>
      <c r="AF2070" s="160"/>
      <c r="AG2070" s="160"/>
    </row>
    <row r="2071" spans="1:33" s="161" customFormat="1" ht="216.75">
      <c r="A2071" s="139" t="s">
        <v>1637</v>
      </c>
      <c r="B2071" s="1" t="s">
        <v>352</v>
      </c>
      <c r="C2071" s="9"/>
      <c r="D2071" s="51"/>
      <c r="E2071" s="586"/>
      <c r="F2071" s="40"/>
      <c r="G2071" s="159"/>
      <c r="H2071" s="160"/>
      <c r="I2071" s="160"/>
      <c r="J2071" s="160"/>
      <c r="K2071" s="160"/>
      <c r="L2071" s="160"/>
      <c r="M2071" s="160"/>
      <c r="N2071" s="160"/>
      <c r="O2071" s="160"/>
      <c r="P2071" s="160"/>
      <c r="Q2071" s="160"/>
      <c r="R2071" s="160"/>
      <c r="S2071" s="160"/>
      <c r="T2071" s="160"/>
      <c r="U2071" s="160"/>
      <c r="V2071" s="160"/>
      <c r="W2071" s="160"/>
      <c r="X2071" s="160"/>
      <c r="Y2071" s="160"/>
      <c r="Z2071" s="160"/>
      <c r="AA2071" s="160"/>
      <c r="AB2071" s="160"/>
      <c r="AC2071" s="160"/>
      <c r="AD2071" s="160"/>
      <c r="AE2071" s="160"/>
      <c r="AF2071" s="160"/>
      <c r="AG2071" s="160"/>
    </row>
    <row r="2072" spans="1:33" s="161" customFormat="1" ht="15">
      <c r="A2072" s="139"/>
      <c r="B2072" s="1" t="s">
        <v>353</v>
      </c>
      <c r="C2072" s="9" t="s">
        <v>886</v>
      </c>
      <c r="D2072" s="39">
        <v>34</v>
      </c>
      <c r="E2072" s="586"/>
      <c r="F2072" s="40">
        <f t="shared" si="26"/>
        <v>0</v>
      </c>
      <c r="G2072" s="159"/>
      <c r="H2072" s="160"/>
      <c r="I2072" s="160"/>
      <c r="J2072" s="160"/>
      <c r="K2072" s="160"/>
      <c r="L2072" s="160"/>
      <c r="M2072" s="160"/>
      <c r="N2072" s="160"/>
      <c r="O2072" s="160"/>
      <c r="P2072" s="160"/>
      <c r="Q2072" s="160"/>
      <c r="R2072" s="160"/>
      <c r="S2072" s="160"/>
      <c r="T2072" s="160"/>
      <c r="U2072" s="160"/>
      <c r="V2072" s="160"/>
      <c r="W2072" s="160"/>
      <c r="X2072" s="160"/>
      <c r="Y2072" s="160"/>
      <c r="Z2072" s="160"/>
      <c r="AA2072" s="160"/>
      <c r="AB2072" s="160"/>
      <c r="AC2072" s="160"/>
      <c r="AD2072" s="160"/>
      <c r="AE2072" s="160"/>
      <c r="AF2072" s="160"/>
      <c r="AG2072" s="160"/>
    </row>
    <row r="2073" spans="1:33" s="161" customFormat="1" ht="15">
      <c r="A2073" s="139"/>
      <c r="B2073" s="1" t="s">
        <v>354</v>
      </c>
      <c r="C2073" s="9" t="s">
        <v>886</v>
      </c>
      <c r="D2073" s="39">
        <v>15</v>
      </c>
      <c r="E2073" s="586"/>
      <c r="F2073" s="40">
        <f t="shared" si="26"/>
        <v>0</v>
      </c>
      <c r="G2073" s="159"/>
      <c r="H2073" s="160"/>
      <c r="I2073" s="160"/>
      <c r="J2073" s="160"/>
      <c r="K2073" s="160"/>
      <c r="L2073" s="160"/>
      <c r="M2073" s="160"/>
      <c r="N2073" s="160"/>
      <c r="O2073" s="160"/>
      <c r="P2073" s="160"/>
      <c r="Q2073" s="160"/>
      <c r="R2073" s="160"/>
      <c r="S2073" s="160"/>
      <c r="T2073" s="160"/>
      <c r="U2073" s="160"/>
      <c r="V2073" s="160"/>
      <c r="W2073" s="160"/>
      <c r="X2073" s="160"/>
      <c r="Y2073" s="160"/>
      <c r="Z2073" s="160"/>
      <c r="AA2073" s="160"/>
      <c r="AB2073" s="160"/>
      <c r="AC2073" s="160"/>
      <c r="AD2073" s="160"/>
      <c r="AE2073" s="160"/>
      <c r="AF2073" s="160"/>
      <c r="AG2073" s="160"/>
    </row>
    <row r="2074" spans="1:33" s="161" customFormat="1" ht="15">
      <c r="A2074" s="139"/>
      <c r="B2074" s="1" t="s">
        <v>355</v>
      </c>
      <c r="C2074" s="9" t="s">
        <v>886</v>
      </c>
      <c r="D2074" s="39">
        <v>41</v>
      </c>
      <c r="E2074" s="586"/>
      <c r="F2074" s="40">
        <f t="shared" si="26"/>
        <v>0</v>
      </c>
      <c r="G2074" s="159"/>
      <c r="H2074" s="160"/>
      <c r="I2074" s="160"/>
      <c r="J2074" s="160"/>
      <c r="K2074" s="160"/>
      <c r="L2074" s="160"/>
      <c r="M2074" s="160"/>
      <c r="N2074" s="160"/>
      <c r="O2074" s="160"/>
      <c r="P2074" s="160"/>
      <c r="Q2074" s="160"/>
      <c r="R2074" s="160"/>
      <c r="S2074" s="160"/>
      <c r="T2074" s="160"/>
      <c r="U2074" s="160"/>
      <c r="V2074" s="160"/>
      <c r="W2074" s="160"/>
      <c r="X2074" s="160"/>
      <c r="Y2074" s="160"/>
      <c r="Z2074" s="160"/>
      <c r="AA2074" s="160"/>
      <c r="AB2074" s="160"/>
      <c r="AC2074" s="160"/>
      <c r="AD2074" s="160"/>
      <c r="AE2074" s="160"/>
      <c r="AF2074" s="160"/>
      <c r="AG2074" s="160"/>
    </row>
    <row r="2075" spans="1:33" s="161" customFormat="1" ht="15">
      <c r="A2075" s="139"/>
      <c r="B2075" s="1" t="s">
        <v>356</v>
      </c>
      <c r="C2075" s="9" t="s">
        <v>886</v>
      </c>
      <c r="D2075" s="39">
        <v>36</v>
      </c>
      <c r="E2075" s="586"/>
      <c r="F2075" s="40">
        <f t="shared" si="26"/>
        <v>0</v>
      </c>
      <c r="G2075" s="159"/>
      <c r="H2075" s="160"/>
      <c r="I2075" s="160"/>
      <c r="J2075" s="160"/>
      <c r="K2075" s="160"/>
      <c r="L2075" s="160"/>
      <c r="M2075" s="160"/>
      <c r="N2075" s="160"/>
      <c r="O2075" s="160"/>
      <c r="P2075" s="160"/>
      <c r="Q2075" s="160"/>
      <c r="R2075" s="160"/>
      <c r="S2075" s="160"/>
      <c r="T2075" s="160"/>
      <c r="U2075" s="160"/>
      <c r="V2075" s="160"/>
      <c r="W2075" s="160"/>
      <c r="X2075" s="160"/>
      <c r="Y2075" s="160"/>
      <c r="Z2075" s="160"/>
      <c r="AA2075" s="160"/>
      <c r="AB2075" s="160"/>
      <c r="AC2075" s="160"/>
      <c r="AD2075" s="160"/>
      <c r="AE2075" s="160"/>
      <c r="AF2075" s="160"/>
      <c r="AG2075" s="160"/>
    </row>
    <row r="2076" spans="1:33" s="161" customFormat="1" ht="15">
      <c r="A2076" s="139"/>
      <c r="B2076" s="1" t="s">
        <v>357</v>
      </c>
      <c r="C2076" s="9" t="s">
        <v>886</v>
      </c>
      <c r="D2076" s="39">
        <v>8</v>
      </c>
      <c r="E2076" s="586"/>
      <c r="F2076" s="40">
        <f t="shared" si="26"/>
        <v>0</v>
      </c>
      <c r="G2076" s="159"/>
      <c r="H2076" s="160"/>
      <c r="I2076" s="160"/>
      <c r="J2076" s="160"/>
      <c r="K2076" s="160"/>
      <c r="L2076" s="160"/>
      <c r="M2076" s="160"/>
      <c r="N2076" s="160"/>
      <c r="O2076" s="160"/>
      <c r="P2076" s="160"/>
      <c r="Q2076" s="160"/>
      <c r="R2076" s="160"/>
      <c r="S2076" s="160"/>
      <c r="T2076" s="160"/>
      <c r="U2076" s="160"/>
      <c r="V2076" s="160"/>
      <c r="W2076" s="160"/>
      <c r="X2076" s="160"/>
      <c r="Y2076" s="160"/>
      <c r="Z2076" s="160"/>
      <c r="AA2076" s="160"/>
      <c r="AB2076" s="160"/>
      <c r="AC2076" s="160"/>
      <c r="AD2076" s="160"/>
      <c r="AE2076" s="160"/>
      <c r="AF2076" s="160"/>
      <c r="AG2076" s="160"/>
    </row>
    <row r="2077" spans="1:33" s="161" customFormat="1" ht="15">
      <c r="A2077" s="139"/>
      <c r="B2077" s="1"/>
      <c r="C2077" s="9"/>
      <c r="D2077" s="51"/>
      <c r="E2077" s="586"/>
      <c r="F2077" s="40"/>
      <c r="G2077" s="159"/>
      <c r="H2077" s="160"/>
      <c r="I2077" s="160"/>
      <c r="J2077" s="160"/>
      <c r="K2077" s="160"/>
      <c r="L2077" s="160"/>
      <c r="M2077" s="160"/>
      <c r="N2077" s="160"/>
      <c r="O2077" s="160"/>
      <c r="P2077" s="160"/>
      <c r="Q2077" s="160"/>
      <c r="R2077" s="160"/>
      <c r="S2077" s="160"/>
      <c r="T2077" s="160"/>
      <c r="U2077" s="160"/>
      <c r="V2077" s="160"/>
      <c r="W2077" s="160"/>
      <c r="X2077" s="160"/>
      <c r="Y2077" s="160"/>
      <c r="Z2077" s="160"/>
      <c r="AA2077" s="160"/>
      <c r="AB2077" s="160"/>
      <c r="AC2077" s="160"/>
      <c r="AD2077" s="160"/>
      <c r="AE2077" s="160"/>
      <c r="AF2077" s="160"/>
      <c r="AG2077" s="160"/>
    </row>
    <row r="2078" spans="1:33" s="161" customFormat="1" ht="153">
      <c r="A2078" s="139" t="s">
        <v>1638</v>
      </c>
      <c r="B2078" s="1" t="s">
        <v>358</v>
      </c>
      <c r="C2078" s="9"/>
      <c r="D2078" s="51"/>
      <c r="E2078" s="586"/>
      <c r="F2078" s="40"/>
      <c r="G2078" s="159"/>
      <c r="H2078" s="160"/>
      <c r="I2078" s="160"/>
      <c r="J2078" s="160"/>
      <c r="K2078" s="160"/>
      <c r="L2078" s="160"/>
      <c r="M2078" s="160"/>
      <c r="N2078" s="160"/>
      <c r="O2078" s="160"/>
      <c r="P2078" s="160"/>
      <c r="Q2078" s="160"/>
      <c r="R2078" s="160"/>
      <c r="S2078" s="160"/>
      <c r="T2078" s="160"/>
      <c r="U2078" s="160"/>
      <c r="V2078" s="160"/>
      <c r="W2078" s="160"/>
      <c r="X2078" s="160"/>
      <c r="Y2078" s="160"/>
      <c r="Z2078" s="160"/>
      <c r="AA2078" s="160"/>
      <c r="AB2078" s="160"/>
      <c r="AC2078" s="160"/>
      <c r="AD2078" s="160"/>
      <c r="AE2078" s="160"/>
      <c r="AF2078" s="160"/>
      <c r="AG2078" s="160"/>
    </row>
    <row r="2079" spans="1:33" s="161" customFormat="1" ht="15">
      <c r="A2079" s="139"/>
      <c r="B2079" s="1" t="s">
        <v>350</v>
      </c>
      <c r="C2079" s="39" t="s">
        <v>886</v>
      </c>
      <c r="D2079" s="39">
        <v>2</v>
      </c>
      <c r="E2079" s="586"/>
      <c r="F2079" s="40">
        <f t="shared" si="26"/>
        <v>0</v>
      </c>
      <c r="G2079" s="159"/>
      <c r="H2079" s="160"/>
      <c r="I2079" s="160"/>
      <c r="J2079" s="160"/>
      <c r="K2079" s="160"/>
      <c r="L2079" s="160"/>
      <c r="M2079" s="160"/>
      <c r="N2079" s="160"/>
      <c r="O2079" s="160"/>
      <c r="P2079" s="160"/>
      <c r="Q2079" s="160"/>
      <c r="R2079" s="160"/>
      <c r="S2079" s="160"/>
      <c r="T2079" s="160"/>
      <c r="U2079" s="160"/>
      <c r="V2079" s="160"/>
      <c r="W2079" s="160"/>
      <c r="X2079" s="160"/>
      <c r="Y2079" s="160"/>
      <c r="Z2079" s="160"/>
      <c r="AA2079" s="160"/>
      <c r="AB2079" s="160"/>
      <c r="AC2079" s="160"/>
      <c r="AD2079" s="160"/>
      <c r="AE2079" s="160"/>
      <c r="AF2079" s="160"/>
      <c r="AG2079" s="160"/>
    </row>
    <row r="2080" spans="1:33" s="161" customFormat="1" ht="15">
      <c r="A2080" s="139"/>
      <c r="B2080" s="1" t="s">
        <v>359</v>
      </c>
      <c r="C2080" s="39" t="s">
        <v>886</v>
      </c>
      <c r="D2080" s="39">
        <v>2</v>
      </c>
      <c r="E2080" s="586"/>
      <c r="F2080" s="40">
        <f t="shared" si="26"/>
        <v>0</v>
      </c>
      <c r="G2080" s="159"/>
      <c r="H2080" s="160"/>
      <c r="I2080" s="160"/>
      <c r="J2080" s="160"/>
      <c r="K2080" s="160"/>
      <c r="L2080" s="160"/>
      <c r="M2080" s="160"/>
      <c r="N2080" s="160"/>
      <c r="O2080" s="160"/>
      <c r="P2080" s="160"/>
      <c r="Q2080" s="160"/>
      <c r="R2080" s="160"/>
      <c r="S2080" s="160"/>
      <c r="T2080" s="160"/>
      <c r="U2080" s="160"/>
      <c r="V2080" s="160"/>
      <c r="W2080" s="160"/>
      <c r="X2080" s="160"/>
      <c r="Y2080" s="160"/>
      <c r="Z2080" s="160"/>
      <c r="AA2080" s="160"/>
      <c r="AB2080" s="160"/>
      <c r="AC2080" s="160"/>
      <c r="AD2080" s="160"/>
      <c r="AE2080" s="160"/>
      <c r="AF2080" s="160"/>
      <c r="AG2080" s="160"/>
    </row>
    <row r="2081" spans="1:33" s="161" customFormat="1" ht="15">
      <c r="A2081" s="139"/>
      <c r="B2081" s="1"/>
      <c r="C2081" s="48"/>
      <c r="D2081" s="39"/>
      <c r="E2081" s="586"/>
      <c r="F2081" s="40"/>
      <c r="G2081" s="159"/>
      <c r="H2081" s="160"/>
      <c r="I2081" s="160"/>
      <c r="J2081" s="160"/>
      <c r="K2081" s="160"/>
      <c r="L2081" s="160"/>
      <c r="M2081" s="160"/>
      <c r="N2081" s="160"/>
      <c r="O2081" s="160"/>
      <c r="P2081" s="160"/>
      <c r="Q2081" s="160"/>
      <c r="R2081" s="160"/>
      <c r="S2081" s="160"/>
      <c r="T2081" s="160"/>
      <c r="U2081" s="160"/>
      <c r="V2081" s="160"/>
      <c r="W2081" s="160"/>
      <c r="X2081" s="160"/>
      <c r="Y2081" s="160"/>
      <c r="Z2081" s="160"/>
      <c r="AA2081" s="160"/>
      <c r="AB2081" s="160"/>
      <c r="AC2081" s="160"/>
      <c r="AD2081" s="160"/>
      <c r="AE2081" s="160"/>
      <c r="AF2081" s="160"/>
      <c r="AG2081" s="160"/>
    </row>
    <row r="2082" spans="1:33" s="161" customFormat="1" ht="178.5">
      <c r="A2082" s="139" t="s">
        <v>1639</v>
      </c>
      <c r="B2082" s="1" t="s">
        <v>1498</v>
      </c>
      <c r="C2082" s="39" t="s">
        <v>886</v>
      </c>
      <c r="D2082" s="39">
        <v>1</v>
      </c>
      <c r="E2082" s="586"/>
      <c r="F2082" s="40">
        <f t="shared" si="26"/>
        <v>0</v>
      </c>
      <c r="G2082" s="159"/>
      <c r="H2082" s="160"/>
      <c r="I2082" s="160"/>
      <c r="J2082" s="160"/>
      <c r="K2082" s="160"/>
      <c r="L2082" s="160"/>
      <c r="M2082" s="160"/>
      <c r="N2082" s="160"/>
      <c r="O2082" s="160"/>
      <c r="P2082" s="160"/>
      <c r="Q2082" s="160"/>
      <c r="R2082" s="160"/>
      <c r="S2082" s="160"/>
      <c r="T2082" s="160"/>
      <c r="U2082" s="160"/>
      <c r="V2082" s="160"/>
      <c r="W2082" s="160"/>
      <c r="X2082" s="160"/>
      <c r="Y2082" s="160"/>
      <c r="Z2082" s="160"/>
      <c r="AA2082" s="160"/>
      <c r="AB2082" s="160"/>
      <c r="AC2082" s="160"/>
      <c r="AD2082" s="160"/>
      <c r="AE2082" s="160"/>
      <c r="AF2082" s="160"/>
      <c r="AG2082" s="160"/>
    </row>
    <row r="2083" spans="1:33" s="161" customFormat="1" ht="15">
      <c r="A2083" s="139"/>
      <c r="B2083" s="1"/>
      <c r="C2083" s="39"/>
      <c r="D2083" s="39"/>
      <c r="E2083" s="586"/>
      <c r="F2083" s="40"/>
      <c r="G2083" s="159"/>
      <c r="H2083" s="160"/>
      <c r="I2083" s="160"/>
      <c r="J2083" s="160"/>
      <c r="K2083" s="160"/>
      <c r="L2083" s="160"/>
      <c r="M2083" s="160"/>
      <c r="N2083" s="160"/>
      <c r="O2083" s="160"/>
      <c r="P2083" s="160"/>
      <c r="Q2083" s="160"/>
      <c r="R2083" s="160"/>
      <c r="S2083" s="160"/>
      <c r="T2083" s="160"/>
      <c r="U2083" s="160"/>
      <c r="V2083" s="160"/>
      <c r="W2083" s="160"/>
      <c r="X2083" s="160"/>
      <c r="Y2083" s="160"/>
      <c r="Z2083" s="160"/>
      <c r="AA2083" s="160"/>
      <c r="AB2083" s="160"/>
      <c r="AC2083" s="160"/>
      <c r="AD2083" s="160"/>
      <c r="AE2083" s="160"/>
      <c r="AF2083" s="160"/>
      <c r="AG2083" s="160"/>
    </row>
    <row r="2084" spans="1:33" s="161" customFormat="1" ht="153">
      <c r="A2084" s="139" t="s">
        <v>1640</v>
      </c>
      <c r="B2084" s="1" t="s">
        <v>360</v>
      </c>
      <c r="C2084" s="39" t="s">
        <v>886</v>
      </c>
      <c r="D2084" s="39">
        <v>5</v>
      </c>
      <c r="E2084" s="586"/>
      <c r="F2084" s="40">
        <f t="shared" si="26"/>
        <v>0</v>
      </c>
      <c r="G2084" s="159"/>
      <c r="H2084" s="160"/>
      <c r="I2084" s="160"/>
      <c r="J2084" s="160"/>
      <c r="K2084" s="160"/>
      <c r="L2084" s="160"/>
      <c r="M2084" s="160"/>
      <c r="N2084" s="160"/>
      <c r="O2084" s="160"/>
      <c r="P2084" s="160"/>
      <c r="Q2084" s="160"/>
      <c r="R2084" s="160"/>
      <c r="S2084" s="160"/>
      <c r="T2084" s="160"/>
      <c r="U2084" s="160"/>
      <c r="V2084" s="160"/>
      <c r="W2084" s="160"/>
      <c r="X2084" s="160"/>
      <c r="Y2084" s="160"/>
      <c r="Z2084" s="160"/>
      <c r="AA2084" s="160"/>
      <c r="AB2084" s="160"/>
      <c r="AC2084" s="160"/>
      <c r="AD2084" s="160"/>
      <c r="AE2084" s="160"/>
      <c r="AF2084" s="160"/>
      <c r="AG2084" s="160"/>
    </row>
    <row r="2085" spans="1:33" s="161" customFormat="1" ht="15">
      <c r="A2085" s="139"/>
      <c r="B2085" s="1"/>
      <c r="C2085" s="9"/>
      <c r="D2085" s="51"/>
      <c r="E2085" s="586"/>
      <c r="F2085" s="40"/>
      <c r="G2085" s="159"/>
      <c r="H2085" s="160"/>
      <c r="I2085" s="160"/>
      <c r="J2085" s="160"/>
      <c r="K2085" s="160"/>
      <c r="L2085" s="160"/>
      <c r="M2085" s="160"/>
      <c r="N2085" s="160"/>
      <c r="O2085" s="160"/>
      <c r="P2085" s="160"/>
      <c r="Q2085" s="160"/>
      <c r="R2085" s="160"/>
      <c r="S2085" s="160"/>
      <c r="T2085" s="160"/>
      <c r="U2085" s="160"/>
      <c r="V2085" s="160"/>
      <c r="W2085" s="160"/>
      <c r="X2085" s="160"/>
      <c r="Y2085" s="160"/>
      <c r="Z2085" s="160"/>
      <c r="AA2085" s="160"/>
      <c r="AB2085" s="160"/>
      <c r="AC2085" s="160"/>
      <c r="AD2085" s="160"/>
      <c r="AE2085" s="160"/>
      <c r="AF2085" s="160"/>
      <c r="AG2085" s="160"/>
    </row>
    <row r="2086" spans="1:33" s="161" customFormat="1" ht="63.75">
      <c r="A2086" s="139" t="s">
        <v>1644</v>
      </c>
      <c r="B2086" s="1" t="s">
        <v>361</v>
      </c>
      <c r="C2086" s="39" t="s">
        <v>886</v>
      </c>
      <c r="D2086" s="39">
        <v>1</v>
      </c>
      <c r="E2086" s="586"/>
      <c r="F2086" s="40">
        <f t="shared" si="26"/>
        <v>0</v>
      </c>
      <c r="G2086" s="159"/>
      <c r="H2086" s="160"/>
      <c r="I2086" s="160"/>
      <c r="J2086" s="160"/>
      <c r="K2086" s="160"/>
      <c r="L2086" s="160"/>
      <c r="M2086" s="160"/>
      <c r="N2086" s="160"/>
      <c r="O2086" s="160"/>
      <c r="P2086" s="160"/>
      <c r="Q2086" s="160"/>
      <c r="R2086" s="160"/>
      <c r="S2086" s="160"/>
      <c r="T2086" s="160"/>
      <c r="U2086" s="160"/>
      <c r="V2086" s="160"/>
      <c r="W2086" s="160"/>
      <c r="X2086" s="160"/>
      <c r="Y2086" s="160"/>
      <c r="Z2086" s="160"/>
      <c r="AA2086" s="160"/>
      <c r="AB2086" s="160"/>
      <c r="AC2086" s="160"/>
      <c r="AD2086" s="160"/>
      <c r="AE2086" s="160"/>
      <c r="AF2086" s="160"/>
      <c r="AG2086" s="160"/>
    </row>
    <row r="2087" spans="1:33" s="161" customFormat="1" ht="15">
      <c r="A2087" s="139"/>
      <c r="B2087" s="1"/>
      <c r="C2087" s="39"/>
      <c r="D2087" s="39"/>
      <c r="E2087" s="586"/>
      <c r="F2087" s="40"/>
      <c r="G2087" s="159"/>
      <c r="H2087" s="160"/>
      <c r="I2087" s="160"/>
      <c r="J2087" s="160"/>
      <c r="K2087" s="160"/>
      <c r="L2087" s="160"/>
      <c r="M2087" s="160"/>
      <c r="N2087" s="160"/>
      <c r="O2087" s="160"/>
      <c r="P2087" s="160"/>
      <c r="Q2087" s="160"/>
      <c r="R2087" s="160"/>
      <c r="S2087" s="160"/>
      <c r="T2087" s="160"/>
      <c r="U2087" s="160"/>
      <c r="V2087" s="160"/>
      <c r="W2087" s="160"/>
      <c r="X2087" s="160"/>
      <c r="Y2087" s="160"/>
      <c r="Z2087" s="160"/>
      <c r="AA2087" s="160"/>
      <c r="AB2087" s="160"/>
      <c r="AC2087" s="160"/>
      <c r="AD2087" s="160"/>
      <c r="AE2087" s="160"/>
      <c r="AF2087" s="160"/>
      <c r="AG2087" s="160"/>
    </row>
    <row r="2088" spans="1:33" s="161" customFormat="1" ht="51">
      <c r="A2088" s="139" t="s">
        <v>1646</v>
      </c>
      <c r="B2088" s="1" t="s">
        <v>362</v>
      </c>
      <c r="C2088" s="39" t="s">
        <v>886</v>
      </c>
      <c r="D2088" s="39">
        <v>1</v>
      </c>
      <c r="E2088" s="586"/>
      <c r="F2088" s="40">
        <f t="shared" si="26"/>
        <v>0</v>
      </c>
      <c r="G2088" s="159"/>
      <c r="H2088" s="160"/>
      <c r="I2088" s="160"/>
      <c r="J2088" s="160"/>
      <c r="K2088" s="160"/>
      <c r="L2088" s="160"/>
      <c r="M2088" s="160"/>
      <c r="N2088" s="160"/>
      <c r="O2088" s="160"/>
      <c r="P2088" s="160"/>
      <c r="Q2088" s="160"/>
      <c r="R2088" s="160"/>
      <c r="S2088" s="160"/>
      <c r="T2088" s="160"/>
      <c r="U2088" s="160"/>
      <c r="V2088" s="160"/>
      <c r="W2088" s="160"/>
      <c r="X2088" s="160"/>
      <c r="Y2088" s="160"/>
      <c r="Z2088" s="160"/>
      <c r="AA2088" s="160"/>
      <c r="AB2088" s="160"/>
      <c r="AC2088" s="160"/>
      <c r="AD2088" s="160"/>
      <c r="AE2088" s="160"/>
      <c r="AF2088" s="160"/>
      <c r="AG2088" s="160"/>
    </row>
    <row r="2089" spans="1:33" s="161" customFormat="1" ht="15">
      <c r="A2089" s="139"/>
      <c r="B2089" s="1"/>
      <c r="C2089" s="39"/>
      <c r="D2089" s="39"/>
      <c r="E2089" s="586"/>
      <c r="F2089" s="40"/>
      <c r="G2089" s="159"/>
      <c r="H2089" s="160"/>
      <c r="I2089" s="160"/>
      <c r="J2089" s="160"/>
      <c r="K2089" s="160"/>
      <c r="L2089" s="160"/>
      <c r="M2089" s="160"/>
      <c r="N2089" s="160"/>
      <c r="O2089" s="160"/>
      <c r="P2089" s="160"/>
      <c r="Q2089" s="160"/>
      <c r="R2089" s="160"/>
      <c r="S2089" s="160"/>
      <c r="T2089" s="160"/>
      <c r="U2089" s="160"/>
      <c r="V2089" s="160"/>
      <c r="W2089" s="160"/>
      <c r="X2089" s="160"/>
      <c r="Y2089" s="160"/>
      <c r="Z2089" s="160"/>
      <c r="AA2089" s="160"/>
      <c r="AB2089" s="160"/>
      <c r="AC2089" s="160"/>
      <c r="AD2089" s="160"/>
      <c r="AE2089" s="160"/>
      <c r="AF2089" s="160"/>
      <c r="AG2089" s="160"/>
    </row>
    <row r="2090" spans="1:33" s="161" customFormat="1" ht="63.75">
      <c r="A2090" s="139" t="s">
        <v>1648</v>
      </c>
      <c r="B2090" s="1" t="s">
        <v>437</v>
      </c>
      <c r="C2090" s="39" t="s">
        <v>886</v>
      </c>
      <c r="D2090" s="39">
        <v>50</v>
      </c>
      <c r="E2090" s="586"/>
      <c r="F2090" s="40">
        <f t="shared" si="26"/>
        <v>0</v>
      </c>
      <c r="G2090" s="159"/>
      <c r="H2090" s="160"/>
      <c r="I2090" s="160"/>
      <c r="J2090" s="160"/>
      <c r="K2090" s="160"/>
      <c r="L2090" s="160"/>
      <c r="M2090" s="160"/>
      <c r="N2090" s="160"/>
      <c r="O2090" s="160"/>
      <c r="P2090" s="160"/>
      <c r="Q2090" s="160"/>
      <c r="R2090" s="160"/>
      <c r="S2090" s="160"/>
      <c r="T2090" s="160"/>
      <c r="U2090" s="160"/>
      <c r="V2090" s="160"/>
      <c r="W2090" s="160"/>
      <c r="X2090" s="160"/>
      <c r="Y2090" s="160"/>
      <c r="Z2090" s="160"/>
      <c r="AA2090" s="160"/>
      <c r="AB2090" s="160"/>
      <c r="AC2090" s="160"/>
      <c r="AD2090" s="160"/>
      <c r="AE2090" s="160"/>
      <c r="AF2090" s="160"/>
      <c r="AG2090" s="160"/>
    </row>
    <row r="2091" spans="1:33" s="161" customFormat="1" ht="15">
      <c r="A2091" s="139"/>
      <c r="B2091" s="1"/>
      <c r="C2091" s="39"/>
      <c r="D2091" s="39"/>
      <c r="E2091" s="586"/>
      <c r="F2091" s="40"/>
      <c r="G2091" s="159"/>
      <c r="H2091" s="160"/>
      <c r="I2091" s="160"/>
      <c r="J2091" s="160"/>
      <c r="K2091" s="160"/>
      <c r="L2091" s="160"/>
      <c r="M2091" s="160"/>
      <c r="N2091" s="160"/>
      <c r="O2091" s="160"/>
      <c r="P2091" s="160"/>
      <c r="Q2091" s="160"/>
      <c r="R2091" s="160"/>
      <c r="S2091" s="160"/>
      <c r="T2091" s="160"/>
      <c r="U2091" s="160"/>
      <c r="V2091" s="160"/>
      <c r="W2091" s="160"/>
      <c r="X2091" s="160"/>
      <c r="Y2091" s="160"/>
      <c r="Z2091" s="160"/>
      <c r="AA2091" s="160"/>
      <c r="AB2091" s="160"/>
      <c r="AC2091" s="160"/>
      <c r="AD2091" s="160"/>
      <c r="AE2091" s="160"/>
      <c r="AF2091" s="160"/>
      <c r="AG2091" s="160"/>
    </row>
    <row r="2092" spans="1:33" s="161" customFormat="1" ht="38.25">
      <c r="A2092" s="139" t="s">
        <v>1658</v>
      </c>
      <c r="B2092" s="1" t="s">
        <v>1499</v>
      </c>
      <c r="C2092" s="39" t="s">
        <v>886</v>
      </c>
      <c r="D2092" s="39">
        <v>14</v>
      </c>
      <c r="E2092" s="586"/>
      <c r="F2092" s="40">
        <f t="shared" si="26"/>
        <v>0</v>
      </c>
      <c r="G2092" s="159"/>
      <c r="H2092" s="160"/>
      <c r="I2092" s="160"/>
      <c r="J2092" s="160"/>
      <c r="K2092" s="160"/>
      <c r="L2092" s="160"/>
      <c r="M2092" s="160"/>
      <c r="N2092" s="160"/>
      <c r="O2092" s="160"/>
      <c r="P2092" s="160"/>
      <c r="Q2092" s="160"/>
      <c r="R2092" s="160"/>
      <c r="S2092" s="160"/>
      <c r="T2092" s="160"/>
      <c r="U2092" s="160"/>
      <c r="V2092" s="160"/>
      <c r="W2092" s="160"/>
      <c r="X2092" s="160"/>
      <c r="Y2092" s="160"/>
      <c r="Z2092" s="160"/>
      <c r="AA2092" s="160"/>
      <c r="AB2092" s="160"/>
      <c r="AC2092" s="160"/>
      <c r="AD2092" s="160"/>
      <c r="AE2092" s="160"/>
      <c r="AF2092" s="160"/>
      <c r="AG2092" s="160"/>
    </row>
    <row r="2093" spans="1:33" s="161" customFormat="1" ht="15">
      <c r="A2093" s="139"/>
      <c r="B2093" s="1"/>
      <c r="C2093" s="39"/>
      <c r="D2093" s="39"/>
      <c r="E2093" s="586"/>
      <c r="F2093" s="40"/>
      <c r="G2093" s="159"/>
      <c r="H2093" s="160"/>
      <c r="I2093" s="160"/>
      <c r="J2093" s="160"/>
      <c r="K2093" s="160"/>
      <c r="L2093" s="160"/>
      <c r="M2093" s="160"/>
      <c r="N2093" s="160"/>
      <c r="O2093" s="160"/>
      <c r="P2093" s="160"/>
      <c r="Q2093" s="160"/>
      <c r="R2093" s="160"/>
      <c r="S2093" s="160"/>
      <c r="T2093" s="160"/>
      <c r="U2093" s="160"/>
      <c r="V2093" s="160"/>
      <c r="W2093" s="160"/>
      <c r="X2093" s="160"/>
      <c r="Y2093" s="160"/>
      <c r="Z2093" s="160"/>
      <c r="AA2093" s="160"/>
      <c r="AB2093" s="160"/>
      <c r="AC2093" s="160"/>
      <c r="AD2093" s="160"/>
      <c r="AE2093" s="160"/>
      <c r="AF2093" s="160"/>
      <c r="AG2093" s="160"/>
    </row>
    <row r="2094" spans="1:33" s="161" customFormat="1" ht="191.25">
      <c r="A2094" s="139" t="s">
        <v>1659</v>
      </c>
      <c r="B2094" s="1" t="s">
        <v>363</v>
      </c>
      <c r="C2094" s="39" t="s">
        <v>886</v>
      </c>
      <c r="D2094" s="39">
        <v>14</v>
      </c>
      <c r="E2094" s="586"/>
      <c r="F2094" s="40">
        <f t="shared" si="26"/>
        <v>0</v>
      </c>
      <c r="G2094" s="159"/>
      <c r="H2094" s="160"/>
      <c r="I2094" s="160"/>
      <c r="J2094" s="160"/>
      <c r="K2094" s="160"/>
      <c r="L2094" s="160"/>
      <c r="M2094" s="160"/>
      <c r="N2094" s="160"/>
      <c r="O2094" s="160"/>
      <c r="P2094" s="160"/>
      <c r="Q2094" s="160"/>
      <c r="R2094" s="160"/>
      <c r="S2094" s="160"/>
      <c r="T2094" s="160"/>
      <c r="U2094" s="160"/>
      <c r="V2094" s="160"/>
      <c r="W2094" s="160"/>
      <c r="X2094" s="160"/>
      <c r="Y2094" s="160"/>
      <c r="Z2094" s="160"/>
      <c r="AA2094" s="160"/>
      <c r="AB2094" s="160"/>
      <c r="AC2094" s="160"/>
      <c r="AD2094" s="160"/>
      <c r="AE2094" s="160"/>
      <c r="AF2094" s="160"/>
      <c r="AG2094" s="160"/>
    </row>
    <row r="2095" spans="1:33" s="161" customFormat="1" ht="15">
      <c r="A2095" s="139"/>
      <c r="B2095" s="1"/>
      <c r="C2095" s="39"/>
      <c r="D2095" s="39"/>
      <c r="E2095" s="586"/>
      <c r="F2095" s="40"/>
      <c r="G2095" s="159"/>
      <c r="H2095" s="160"/>
      <c r="I2095" s="160"/>
      <c r="J2095" s="160"/>
      <c r="K2095" s="160"/>
      <c r="L2095" s="160"/>
      <c r="M2095" s="160"/>
      <c r="N2095" s="160"/>
      <c r="O2095" s="160"/>
      <c r="P2095" s="160"/>
      <c r="Q2095" s="160"/>
      <c r="R2095" s="160"/>
      <c r="S2095" s="160"/>
      <c r="T2095" s="160"/>
      <c r="U2095" s="160"/>
      <c r="V2095" s="160"/>
      <c r="W2095" s="160"/>
      <c r="X2095" s="160"/>
      <c r="Y2095" s="160"/>
      <c r="Z2095" s="160"/>
      <c r="AA2095" s="160"/>
      <c r="AB2095" s="160"/>
      <c r="AC2095" s="160"/>
      <c r="AD2095" s="160"/>
      <c r="AE2095" s="160"/>
      <c r="AF2095" s="160"/>
      <c r="AG2095" s="160"/>
    </row>
    <row r="2096" spans="1:33" s="161" customFormat="1" ht="89.25">
      <c r="A2096" s="139" t="s">
        <v>1660</v>
      </c>
      <c r="B2096" s="1" t="s">
        <v>364</v>
      </c>
      <c r="C2096" s="39" t="s">
        <v>1588</v>
      </c>
      <c r="D2096" s="39">
        <v>1</v>
      </c>
      <c r="E2096" s="586"/>
      <c r="F2096" s="40">
        <f t="shared" si="26"/>
        <v>0</v>
      </c>
      <c r="G2096" s="159"/>
      <c r="H2096" s="160"/>
      <c r="I2096" s="160"/>
      <c r="J2096" s="160"/>
      <c r="K2096" s="160"/>
      <c r="L2096" s="160"/>
      <c r="M2096" s="160"/>
      <c r="N2096" s="160"/>
      <c r="O2096" s="160"/>
      <c r="P2096" s="160"/>
      <c r="Q2096" s="160"/>
      <c r="R2096" s="160"/>
      <c r="S2096" s="160"/>
      <c r="T2096" s="160"/>
      <c r="U2096" s="160"/>
      <c r="V2096" s="160"/>
      <c r="W2096" s="160"/>
      <c r="X2096" s="160"/>
      <c r="Y2096" s="160"/>
      <c r="Z2096" s="160"/>
      <c r="AA2096" s="160"/>
      <c r="AB2096" s="160"/>
      <c r="AC2096" s="160"/>
      <c r="AD2096" s="160"/>
      <c r="AE2096" s="160"/>
      <c r="AF2096" s="160"/>
      <c r="AG2096" s="160"/>
    </row>
    <row r="2097" spans="1:33" s="137" customFormat="1" ht="15">
      <c r="A2097" s="178"/>
      <c r="B2097" s="178" t="s">
        <v>51</v>
      </c>
      <c r="C2097" s="178"/>
      <c r="D2097" s="178"/>
      <c r="E2097" s="586"/>
      <c r="F2097" s="555">
        <f>SUM(F1784:F2096)</f>
        <v>0</v>
      </c>
      <c r="G2097" s="159"/>
      <c r="H2097" s="138"/>
      <c r="I2097" s="138"/>
      <c r="J2097" s="138"/>
      <c r="K2097" s="138"/>
      <c r="L2097" s="138"/>
      <c r="M2097" s="138"/>
      <c r="N2097" s="138"/>
      <c r="O2097" s="138"/>
      <c r="P2097" s="138"/>
      <c r="Q2097" s="138"/>
      <c r="R2097" s="138"/>
      <c r="S2097" s="138"/>
      <c r="T2097" s="138"/>
      <c r="U2097" s="138"/>
      <c r="V2097" s="138"/>
      <c r="W2097" s="138"/>
      <c r="X2097" s="138"/>
      <c r="Y2097" s="138"/>
      <c r="Z2097" s="138"/>
      <c r="AA2097" s="138"/>
      <c r="AB2097" s="138"/>
      <c r="AC2097" s="138"/>
      <c r="AD2097" s="138"/>
      <c r="AE2097" s="138"/>
      <c r="AF2097" s="138"/>
      <c r="AG2097" s="138"/>
    </row>
    <row r="2098" spans="1:7" s="138" customFormat="1" ht="15">
      <c r="A2098" s="178"/>
      <c r="B2098" s="178"/>
      <c r="C2098" s="178"/>
      <c r="D2098" s="178"/>
      <c r="E2098" s="586"/>
      <c r="F2098" s="555"/>
      <c r="G2098" s="159"/>
    </row>
    <row r="2099" spans="1:7" s="138" customFormat="1" ht="15">
      <c r="A2099" s="178"/>
      <c r="B2099" s="178"/>
      <c r="C2099" s="178"/>
      <c r="D2099" s="178"/>
      <c r="E2099" s="586"/>
      <c r="F2099" s="555"/>
      <c r="G2099" s="159"/>
    </row>
    <row r="2100" spans="1:7" s="138" customFormat="1" ht="15">
      <c r="A2100" s="178"/>
      <c r="B2100" s="178"/>
      <c r="C2100" s="178"/>
      <c r="D2100" s="178"/>
      <c r="E2100" s="586"/>
      <c r="F2100" s="555"/>
      <c r="G2100" s="159"/>
    </row>
    <row r="2101" spans="1:33" s="137" customFormat="1" ht="15">
      <c r="A2101" s="179" t="s">
        <v>1500</v>
      </c>
      <c r="B2101" s="180" t="s">
        <v>1501</v>
      </c>
      <c r="C2101" s="45"/>
      <c r="D2101" s="46"/>
      <c r="E2101" s="654"/>
      <c r="F2101" s="47"/>
      <c r="G2101" s="159"/>
      <c r="H2101" s="138"/>
      <c r="I2101" s="138"/>
      <c r="J2101" s="138"/>
      <c r="K2101" s="138"/>
      <c r="L2101" s="138"/>
      <c r="M2101" s="138"/>
      <c r="N2101" s="138"/>
      <c r="O2101" s="138"/>
      <c r="P2101" s="138"/>
      <c r="Q2101" s="138"/>
      <c r="R2101" s="138"/>
      <c r="S2101" s="138"/>
      <c r="T2101" s="138"/>
      <c r="U2101" s="138"/>
      <c r="V2101" s="138"/>
      <c r="W2101" s="138"/>
      <c r="X2101" s="138"/>
      <c r="Y2101" s="138"/>
      <c r="Z2101" s="138"/>
      <c r="AA2101" s="138"/>
      <c r="AB2101" s="138"/>
      <c r="AC2101" s="138"/>
      <c r="AD2101" s="138"/>
      <c r="AE2101" s="138"/>
      <c r="AF2101" s="138"/>
      <c r="AG2101" s="138"/>
    </row>
    <row r="2102" spans="1:33" s="137" customFormat="1" ht="255">
      <c r="A2102" s="139" t="s">
        <v>1580</v>
      </c>
      <c r="B2102" s="220" t="s">
        <v>365</v>
      </c>
      <c r="C2102" s="13"/>
      <c r="D2102" s="13"/>
      <c r="E2102" s="586"/>
      <c r="F2102" s="56"/>
      <c r="G2102" s="159"/>
      <c r="H2102" s="138"/>
      <c r="I2102" s="138"/>
      <c r="J2102" s="138"/>
      <c r="K2102" s="138"/>
      <c r="L2102" s="138"/>
      <c r="M2102" s="138"/>
      <c r="N2102" s="138"/>
      <c r="O2102" s="138"/>
      <c r="P2102" s="138"/>
      <c r="Q2102" s="138"/>
      <c r="R2102" s="138"/>
      <c r="S2102" s="138"/>
      <c r="T2102" s="138"/>
      <c r="U2102" s="138"/>
      <c r="V2102" s="138"/>
      <c r="W2102" s="138"/>
      <c r="X2102" s="138"/>
      <c r="Y2102" s="138"/>
      <c r="Z2102" s="138"/>
      <c r="AA2102" s="138"/>
      <c r="AB2102" s="138"/>
      <c r="AC2102" s="138"/>
      <c r="AD2102" s="138"/>
      <c r="AE2102" s="138"/>
      <c r="AF2102" s="138"/>
      <c r="AG2102" s="138"/>
    </row>
    <row r="2103" spans="1:33" s="137" customFormat="1" ht="15">
      <c r="A2103" s="139"/>
      <c r="B2103" s="187" t="s">
        <v>366</v>
      </c>
      <c r="C2103" s="13"/>
      <c r="D2103" s="13"/>
      <c r="E2103" s="586"/>
      <c r="F2103" s="56"/>
      <c r="G2103" s="159"/>
      <c r="H2103" s="138"/>
      <c r="I2103" s="138"/>
      <c r="J2103" s="138"/>
      <c r="K2103" s="138"/>
      <c r="L2103" s="138"/>
      <c r="M2103" s="138"/>
      <c r="N2103" s="138"/>
      <c r="O2103" s="138"/>
      <c r="P2103" s="138"/>
      <c r="Q2103" s="138"/>
      <c r="R2103" s="138"/>
      <c r="S2103" s="138"/>
      <c r="T2103" s="138"/>
      <c r="U2103" s="138"/>
      <c r="V2103" s="138"/>
      <c r="W2103" s="138"/>
      <c r="X2103" s="138"/>
      <c r="Y2103" s="138"/>
      <c r="Z2103" s="138"/>
      <c r="AA2103" s="138"/>
      <c r="AB2103" s="138"/>
      <c r="AC2103" s="138"/>
      <c r="AD2103" s="138"/>
      <c r="AE2103" s="138"/>
      <c r="AF2103" s="138"/>
      <c r="AG2103" s="138"/>
    </row>
    <row r="2104" spans="1:33" s="137" customFormat="1" ht="15">
      <c r="A2104" s="139"/>
      <c r="B2104" s="221" t="s">
        <v>1502</v>
      </c>
      <c r="C2104" s="13"/>
      <c r="D2104" s="57"/>
      <c r="E2104" s="586"/>
      <c r="F2104" s="56"/>
      <c r="G2104" s="159"/>
      <c r="H2104" s="138"/>
      <c r="I2104" s="138"/>
      <c r="J2104" s="138"/>
      <c r="K2104" s="138"/>
      <c r="L2104" s="138"/>
      <c r="M2104" s="138"/>
      <c r="N2104" s="138"/>
      <c r="O2104" s="138"/>
      <c r="P2104" s="138"/>
      <c r="Q2104" s="138"/>
      <c r="R2104" s="138"/>
      <c r="S2104" s="138"/>
      <c r="T2104" s="138"/>
      <c r="U2104" s="138"/>
      <c r="V2104" s="138"/>
      <c r="W2104" s="138"/>
      <c r="X2104" s="138"/>
      <c r="Y2104" s="138"/>
      <c r="Z2104" s="138"/>
      <c r="AA2104" s="138"/>
      <c r="AB2104" s="138"/>
      <c r="AC2104" s="138"/>
      <c r="AD2104" s="138"/>
      <c r="AE2104" s="138"/>
      <c r="AF2104" s="138"/>
      <c r="AG2104" s="138"/>
    </row>
    <row r="2105" spans="1:33" s="137" customFormat="1" ht="25.5">
      <c r="A2105" s="139"/>
      <c r="B2105" s="206" t="s">
        <v>1503</v>
      </c>
      <c r="C2105" s="13"/>
      <c r="D2105" s="57"/>
      <c r="E2105" s="586"/>
      <c r="F2105" s="56"/>
      <c r="G2105" s="159"/>
      <c r="H2105" s="138"/>
      <c r="I2105" s="138"/>
      <c r="J2105" s="138"/>
      <c r="K2105" s="138"/>
      <c r="L2105" s="138"/>
      <c r="M2105" s="138"/>
      <c r="N2105" s="138"/>
      <c r="O2105" s="138"/>
      <c r="P2105" s="138"/>
      <c r="Q2105" s="138"/>
      <c r="R2105" s="138"/>
      <c r="S2105" s="138"/>
      <c r="T2105" s="138"/>
      <c r="U2105" s="138"/>
      <c r="V2105" s="138"/>
      <c r="W2105" s="138"/>
      <c r="X2105" s="138"/>
      <c r="Y2105" s="138"/>
      <c r="Z2105" s="138"/>
      <c r="AA2105" s="138"/>
      <c r="AB2105" s="138"/>
      <c r="AC2105" s="138"/>
      <c r="AD2105" s="138"/>
      <c r="AE2105" s="138"/>
      <c r="AF2105" s="138"/>
      <c r="AG2105" s="138"/>
    </row>
    <row r="2106" spans="1:33" s="137" customFormat="1" ht="15">
      <c r="A2106" s="139"/>
      <c r="B2106" s="206" t="s">
        <v>1504</v>
      </c>
      <c r="C2106" s="13"/>
      <c r="D2106" s="57"/>
      <c r="E2106" s="586"/>
      <c r="F2106" s="56"/>
      <c r="G2106" s="159"/>
      <c r="H2106" s="138"/>
      <c r="I2106" s="138"/>
      <c r="J2106" s="138"/>
      <c r="K2106" s="138"/>
      <c r="L2106" s="138"/>
      <c r="M2106" s="138"/>
      <c r="N2106" s="138"/>
      <c r="O2106" s="138"/>
      <c r="P2106" s="138"/>
      <c r="Q2106" s="138"/>
      <c r="R2106" s="138"/>
      <c r="S2106" s="138"/>
      <c r="T2106" s="138"/>
      <c r="U2106" s="138"/>
      <c r="V2106" s="138"/>
      <c r="W2106" s="138"/>
      <c r="X2106" s="138"/>
      <c r="Y2106" s="138"/>
      <c r="Z2106" s="138"/>
      <c r="AA2106" s="138"/>
      <c r="AB2106" s="138"/>
      <c r="AC2106" s="138"/>
      <c r="AD2106" s="138"/>
      <c r="AE2106" s="138"/>
      <c r="AF2106" s="138"/>
      <c r="AG2106" s="138"/>
    </row>
    <row r="2107" spans="1:33" s="137" customFormat="1" ht="15">
      <c r="A2107" s="139"/>
      <c r="B2107" s="206" t="s">
        <v>1505</v>
      </c>
      <c r="C2107" s="13"/>
      <c r="D2107" s="57"/>
      <c r="E2107" s="586"/>
      <c r="F2107" s="56"/>
      <c r="G2107" s="159"/>
      <c r="H2107" s="138"/>
      <c r="I2107" s="138"/>
      <c r="J2107" s="138"/>
      <c r="K2107" s="138"/>
      <c r="L2107" s="138"/>
      <c r="M2107" s="138"/>
      <c r="N2107" s="138"/>
      <c r="O2107" s="138"/>
      <c r="P2107" s="138"/>
      <c r="Q2107" s="138"/>
      <c r="R2107" s="138"/>
      <c r="S2107" s="138"/>
      <c r="T2107" s="138"/>
      <c r="U2107" s="138"/>
      <c r="V2107" s="138"/>
      <c r="W2107" s="138"/>
      <c r="X2107" s="138"/>
      <c r="Y2107" s="138"/>
      <c r="Z2107" s="138"/>
      <c r="AA2107" s="138"/>
      <c r="AB2107" s="138"/>
      <c r="AC2107" s="138"/>
      <c r="AD2107" s="138"/>
      <c r="AE2107" s="138"/>
      <c r="AF2107" s="138"/>
      <c r="AG2107" s="138"/>
    </row>
    <row r="2108" spans="1:33" s="137" customFormat="1" ht="15">
      <c r="A2108" s="139"/>
      <c r="B2108" s="206"/>
      <c r="C2108" s="13"/>
      <c r="D2108" s="57"/>
      <c r="E2108" s="586"/>
      <c r="F2108" s="556"/>
      <c r="G2108" s="159"/>
      <c r="H2108" s="138"/>
      <c r="I2108" s="138"/>
      <c r="J2108" s="138"/>
      <c r="K2108" s="138"/>
      <c r="L2108" s="138"/>
      <c r="M2108" s="138"/>
      <c r="N2108" s="138"/>
      <c r="O2108" s="138"/>
      <c r="P2108" s="138"/>
      <c r="Q2108" s="138"/>
      <c r="R2108" s="138"/>
      <c r="S2108" s="138"/>
      <c r="T2108" s="138"/>
      <c r="U2108" s="138"/>
      <c r="V2108" s="138"/>
      <c r="W2108" s="138"/>
      <c r="X2108" s="138"/>
      <c r="Y2108" s="138"/>
      <c r="Z2108" s="138"/>
      <c r="AA2108" s="138"/>
      <c r="AB2108" s="138"/>
      <c r="AC2108" s="138"/>
      <c r="AD2108" s="138"/>
      <c r="AE2108" s="138"/>
      <c r="AF2108" s="138"/>
      <c r="AG2108" s="138"/>
    </row>
    <row r="2109" spans="1:33" s="137" customFormat="1" ht="25.5">
      <c r="A2109" s="139"/>
      <c r="B2109" s="206" t="s">
        <v>1506</v>
      </c>
      <c r="C2109" s="13"/>
      <c r="D2109" s="57"/>
      <c r="E2109" s="586"/>
      <c r="F2109" s="556"/>
      <c r="G2109" s="159"/>
      <c r="H2109" s="138"/>
      <c r="I2109" s="138"/>
      <c r="J2109" s="138"/>
      <c r="K2109" s="138"/>
      <c r="L2109" s="138"/>
      <c r="M2109" s="138"/>
      <c r="N2109" s="138"/>
      <c r="O2109" s="138"/>
      <c r="P2109" s="138"/>
      <c r="Q2109" s="138"/>
      <c r="R2109" s="138"/>
      <c r="S2109" s="138"/>
      <c r="T2109" s="138"/>
      <c r="U2109" s="138"/>
      <c r="V2109" s="138"/>
      <c r="W2109" s="138"/>
      <c r="X2109" s="138"/>
      <c r="Y2109" s="138"/>
      <c r="Z2109" s="138"/>
      <c r="AA2109" s="138"/>
      <c r="AB2109" s="138"/>
      <c r="AC2109" s="138"/>
      <c r="AD2109" s="138"/>
      <c r="AE2109" s="138"/>
      <c r="AF2109" s="138"/>
      <c r="AG2109" s="138"/>
    </row>
    <row r="2110" spans="1:33" s="137" customFormat="1" ht="25.5">
      <c r="A2110" s="139"/>
      <c r="B2110" s="206" t="s">
        <v>1507</v>
      </c>
      <c r="C2110" s="13"/>
      <c r="D2110" s="57"/>
      <c r="E2110" s="586"/>
      <c r="F2110" s="556"/>
      <c r="G2110" s="159"/>
      <c r="H2110" s="138"/>
      <c r="I2110" s="138"/>
      <c r="J2110" s="138"/>
      <c r="K2110" s="138"/>
      <c r="L2110" s="138"/>
      <c r="M2110" s="138"/>
      <c r="N2110" s="138"/>
      <c r="O2110" s="138"/>
      <c r="P2110" s="138"/>
      <c r="Q2110" s="138"/>
      <c r="R2110" s="138"/>
      <c r="S2110" s="138"/>
      <c r="T2110" s="138"/>
      <c r="U2110" s="138"/>
      <c r="V2110" s="138"/>
      <c r="W2110" s="138"/>
      <c r="X2110" s="138"/>
      <c r="Y2110" s="138"/>
      <c r="Z2110" s="138"/>
      <c r="AA2110" s="138"/>
      <c r="AB2110" s="138"/>
      <c r="AC2110" s="138"/>
      <c r="AD2110" s="138"/>
      <c r="AE2110" s="138"/>
      <c r="AF2110" s="138"/>
      <c r="AG2110" s="138"/>
    </row>
    <row r="2111" spans="1:33" s="137" customFormat="1" ht="15">
      <c r="A2111" s="139"/>
      <c r="B2111" s="206" t="s">
        <v>367</v>
      </c>
      <c r="C2111" s="13"/>
      <c r="D2111" s="57"/>
      <c r="E2111" s="586"/>
      <c r="F2111" s="556"/>
      <c r="G2111" s="159"/>
      <c r="H2111" s="138"/>
      <c r="I2111" s="138"/>
      <c r="J2111" s="138"/>
      <c r="K2111" s="138"/>
      <c r="L2111" s="138"/>
      <c r="M2111" s="138"/>
      <c r="N2111" s="138"/>
      <c r="O2111" s="138"/>
      <c r="P2111" s="138"/>
      <c r="Q2111" s="138"/>
      <c r="R2111" s="138"/>
      <c r="S2111" s="138"/>
      <c r="T2111" s="138"/>
      <c r="U2111" s="138"/>
      <c r="V2111" s="138"/>
      <c r="W2111" s="138"/>
      <c r="X2111" s="138"/>
      <c r="Y2111" s="138"/>
      <c r="Z2111" s="138"/>
      <c r="AA2111" s="138"/>
      <c r="AB2111" s="138"/>
      <c r="AC2111" s="138"/>
      <c r="AD2111" s="138"/>
      <c r="AE2111" s="138"/>
      <c r="AF2111" s="138"/>
      <c r="AG2111" s="138"/>
    </row>
    <row r="2112" spans="1:33" s="137" customFormat="1" ht="15">
      <c r="A2112" s="139"/>
      <c r="B2112" s="206" t="s">
        <v>1508</v>
      </c>
      <c r="C2112" s="13"/>
      <c r="D2112" s="13"/>
      <c r="E2112" s="586"/>
      <c r="F2112" s="56"/>
      <c r="G2112" s="159"/>
      <c r="H2112" s="138"/>
      <c r="I2112" s="138"/>
      <c r="J2112" s="138"/>
      <c r="K2112" s="138"/>
      <c r="L2112" s="138"/>
      <c r="M2112" s="138"/>
      <c r="N2112" s="138"/>
      <c r="O2112" s="138"/>
      <c r="P2112" s="138"/>
      <c r="Q2112" s="138"/>
      <c r="R2112" s="138"/>
      <c r="S2112" s="138"/>
      <c r="T2112" s="138"/>
      <c r="U2112" s="138"/>
      <c r="V2112" s="138"/>
      <c r="W2112" s="138"/>
      <c r="X2112" s="138"/>
      <c r="Y2112" s="138"/>
      <c r="Z2112" s="138"/>
      <c r="AA2112" s="138"/>
      <c r="AB2112" s="138"/>
      <c r="AC2112" s="138"/>
      <c r="AD2112" s="138"/>
      <c r="AE2112" s="138"/>
      <c r="AF2112" s="138"/>
      <c r="AG2112" s="138"/>
    </row>
    <row r="2113" spans="1:33" s="194" customFormat="1" ht="15">
      <c r="A2113" s="139"/>
      <c r="B2113" s="197"/>
      <c r="C2113" s="13" t="s">
        <v>1588</v>
      </c>
      <c r="D2113" s="8">
        <v>27</v>
      </c>
      <c r="E2113" s="586"/>
      <c r="F2113" s="56">
        <f>D2113*E2113</f>
        <v>0</v>
      </c>
      <c r="G2113" s="159"/>
      <c r="H2113" s="193"/>
      <c r="I2113" s="193"/>
      <c r="J2113" s="193"/>
      <c r="K2113" s="193"/>
      <c r="L2113" s="193"/>
      <c r="M2113" s="193"/>
      <c r="N2113" s="193"/>
      <c r="O2113" s="193"/>
      <c r="P2113" s="193"/>
      <c r="Q2113" s="193"/>
      <c r="R2113" s="193"/>
      <c r="S2113" s="193"/>
      <c r="T2113" s="193"/>
      <c r="U2113" s="193"/>
      <c r="V2113" s="193"/>
      <c r="W2113" s="193"/>
      <c r="X2113" s="193"/>
      <c r="Y2113" s="193"/>
      <c r="Z2113" s="193"/>
      <c r="AA2113" s="193"/>
      <c r="AB2113" s="193"/>
      <c r="AC2113" s="193"/>
      <c r="AD2113" s="193"/>
      <c r="AE2113" s="193"/>
      <c r="AF2113" s="193"/>
      <c r="AG2113" s="193"/>
    </row>
    <row r="2114" spans="1:33" s="137" customFormat="1" ht="15">
      <c r="A2114" s="139"/>
      <c r="B2114" s="206"/>
      <c r="C2114" s="13"/>
      <c r="D2114" s="57"/>
      <c r="E2114" s="586"/>
      <c r="F2114" s="56"/>
      <c r="G2114" s="159"/>
      <c r="H2114" s="138"/>
      <c r="I2114" s="138"/>
      <c r="J2114" s="138"/>
      <c r="K2114" s="138"/>
      <c r="L2114" s="138"/>
      <c r="M2114" s="138"/>
      <c r="N2114" s="138"/>
      <c r="O2114" s="138"/>
      <c r="P2114" s="138"/>
      <c r="Q2114" s="138"/>
      <c r="R2114" s="138"/>
      <c r="S2114" s="138"/>
      <c r="T2114" s="138"/>
      <c r="U2114" s="138"/>
      <c r="V2114" s="138"/>
      <c r="W2114" s="138"/>
      <c r="X2114" s="138"/>
      <c r="Y2114" s="138"/>
      <c r="Z2114" s="138"/>
      <c r="AA2114" s="138"/>
      <c r="AB2114" s="138"/>
      <c r="AC2114" s="138"/>
      <c r="AD2114" s="138"/>
      <c r="AE2114" s="138"/>
      <c r="AF2114" s="138"/>
      <c r="AG2114" s="138"/>
    </row>
    <row r="2115" spans="1:33" s="137" customFormat="1" ht="25.5">
      <c r="A2115" s="139"/>
      <c r="B2115" s="206" t="s">
        <v>1509</v>
      </c>
      <c r="C2115" s="13"/>
      <c r="D2115" s="57"/>
      <c r="E2115" s="586"/>
      <c r="F2115" s="56"/>
      <c r="G2115" s="159"/>
      <c r="H2115" s="138"/>
      <c r="I2115" s="138"/>
      <c r="J2115" s="138"/>
      <c r="K2115" s="138"/>
      <c r="L2115" s="138"/>
      <c r="M2115" s="138"/>
      <c r="N2115" s="138"/>
      <c r="O2115" s="138"/>
      <c r="P2115" s="138"/>
      <c r="Q2115" s="138"/>
      <c r="R2115" s="138"/>
      <c r="S2115" s="138"/>
      <c r="T2115" s="138"/>
      <c r="U2115" s="138"/>
      <c r="V2115" s="138"/>
      <c r="W2115" s="138"/>
      <c r="X2115" s="138"/>
      <c r="Y2115" s="138"/>
      <c r="Z2115" s="138"/>
      <c r="AA2115" s="138"/>
      <c r="AB2115" s="138"/>
      <c r="AC2115" s="138"/>
      <c r="AD2115" s="138"/>
      <c r="AE2115" s="138"/>
      <c r="AF2115" s="138"/>
      <c r="AG2115" s="138"/>
    </row>
    <row r="2116" spans="1:33" s="137" customFormat="1" ht="25.5">
      <c r="A2116" s="139"/>
      <c r="B2116" s="206" t="s">
        <v>1510</v>
      </c>
      <c r="C2116" s="13"/>
      <c r="D2116" s="57"/>
      <c r="E2116" s="586"/>
      <c r="F2116" s="56"/>
      <c r="G2116" s="159"/>
      <c r="H2116" s="138"/>
      <c r="I2116" s="138"/>
      <c r="J2116" s="138"/>
      <c r="K2116" s="138"/>
      <c r="L2116" s="138"/>
      <c r="M2116" s="138"/>
      <c r="N2116" s="138"/>
      <c r="O2116" s="138"/>
      <c r="P2116" s="138"/>
      <c r="Q2116" s="138"/>
      <c r="R2116" s="138"/>
      <c r="S2116" s="138"/>
      <c r="T2116" s="138"/>
      <c r="U2116" s="138"/>
      <c r="V2116" s="138"/>
      <c r="W2116" s="138"/>
      <c r="X2116" s="138"/>
      <c r="Y2116" s="138"/>
      <c r="Z2116" s="138"/>
      <c r="AA2116" s="138"/>
      <c r="AB2116" s="138"/>
      <c r="AC2116" s="138"/>
      <c r="AD2116" s="138"/>
      <c r="AE2116" s="138"/>
      <c r="AF2116" s="138"/>
      <c r="AG2116" s="138"/>
    </row>
    <row r="2117" spans="1:33" s="137" customFormat="1" ht="15">
      <c r="A2117" s="139"/>
      <c r="B2117" s="206" t="s">
        <v>368</v>
      </c>
      <c r="C2117" s="13"/>
      <c r="D2117" s="57"/>
      <c r="E2117" s="586"/>
      <c r="F2117" s="56"/>
      <c r="G2117" s="159"/>
      <c r="H2117" s="138"/>
      <c r="I2117" s="138"/>
      <c r="J2117" s="138"/>
      <c r="K2117" s="138"/>
      <c r="L2117" s="138"/>
      <c r="M2117" s="138"/>
      <c r="N2117" s="138"/>
      <c r="O2117" s="138"/>
      <c r="P2117" s="138"/>
      <c r="Q2117" s="138"/>
      <c r="R2117" s="138"/>
      <c r="S2117" s="138"/>
      <c r="T2117" s="138"/>
      <c r="U2117" s="138"/>
      <c r="V2117" s="138"/>
      <c r="W2117" s="138"/>
      <c r="X2117" s="138"/>
      <c r="Y2117" s="138"/>
      <c r="Z2117" s="138"/>
      <c r="AA2117" s="138"/>
      <c r="AB2117" s="138"/>
      <c r="AC2117" s="138"/>
      <c r="AD2117" s="138"/>
      <c r="AE2117" s="138"/>
      <c r="AF2117" s="138"/>
      <c r="AG2117" s="138"/>
    </row>
    <row r="2118" spans="1:33" s="137" customFormat="1" ht="15">
      <c r="A2118" s="139"/>
      <c r="B2118" s="206" t="s">
        <v>1508</v>
      </c>
      <c r="C2118" s="13"/>
      <c r="D2118" s="13"/>
      <c r="E2118" s="586"/>
      <c r="F2118" s="56"/>
      <c r="G2118" s="159"/>
      <c r="H2118" s="138"/>
      <c r="I2118" s="138"/>
      <c r="J2118" s="138"/>
      <c r="K2118" s="138"/>
      <c r="L2118" s="138"/>
      <c r="M2118" s="138"/>
      <c r="N2118" s="138"/>
      <c r="O2118" s="138"/>
      <c r="P2118" s="138"/>
      <c r="Q2118" s="138"/>
      <c r="R2118" s="138"/>
      <c r="S2118" s="138"/>
      <c r="T2118" s="138"/>
      <c r="U2118" s="138"/>
      <c r="V2118" s="138"/>
      <c r="W2118" s="138"/>
      <c r="X2118" s="138"/>
      <c r="Y2118" s="138"/>
      <c r="Z2118" s="138"/>
      <c r="AA2118" s="138"/>
      <c r="AB2118" s="138"/>
      <c r="AC2118" s="138"/>
      <c r="AD2118" s="138"/>
      <c r="AE2118" s="138"/>
      <c r="AF2118" s="138"/>
      <c r="AG2118" s="138"/>
    </row>
    <row r="2119" spans="1:33" s="185" customFormat="1" ht="15">
      <c r="A2119" s="139"/>
      <c r="B2119" s="222"/>
      <c r="C2119" s="8" t="s">
        <v>1588</v>
      </c>
      <c r="D2119" s="8">
        <v>10</v>
      </c>
      <c r="E2119" s="586"/>
      <c r="F2119" s="56">
        <f>D2119*E2119</f>
        <v>0</v>
      </c>
      <c r="G2119" s="159"/>
      <c r="H2119" s="184"/>
      <c r="I2119" s="184"/>
      <c r="J2119" s="184"/>
      <c r="K2119" s="184"/>
      <c r="L2119" s="184"/>
      <c r="M2119" s="184"/>
      <c r="N2119" s="184"/>
      <c r="O2119" s="184"/>
      <c r="P2119" s="184"/>
      <c r="Q2119" s="184"/>
      <c r="R2119" s="184"/>
      <c r="S2119" s="184"/>
      <c r="T2119" s="184"/>
      <c r="U2119" s="184"/>
      <c r="V2119" s="184"/>
      <c r="W2119" s="184"/>
      <c r="X2119" s="184"/>
      <c r="Y2119" s="184"/>
      <c r="Z2119" s="184"/>
      <c r="AA2119" s="184"/>
      <c r="AB2119" s="184"/>
      <c r="AC2119" s="184"/>
      <c r="AD2119" s="184"/>
      <c r="AE2119" s="184"/>
      <c r="AF2119" s="184"/>
      <c r="AG2119" s="184"/>
    </row>
    <row r="2120" spans="1:33" s="185" customFormat="1" ht="15">
      <c r="A2120" s="139"/>
      <c r="B2120" s="223"/>
      <c r="C2120" s="8"/>
      <c r="D2120" s="58"/>
      <c r="E2120" s="586"/>
      <c r="F2120" s="56"/>
      <c r="G2120" s="159"/>
      <c r="H2120" s="184"/>
      <c r="I2120" s="184"/>
      <c r="J2120" s="184"/>
      <c r="K2120" s="184"/>
      <c r="L2120" s="184"/>
      <c r="M2120" s="184"/>
      <c r="N2120" s="184"/>
      <c r="O2120" s="184"/>
      <c r="P2120" s="184"/>
      <c r="Q2120" s="184"/>
      <c r="R2120" s="184"/>
      <c r="S2120" s="184"/>
      <c r="T2120" s="184"/>
      <c r="U2120" s="184"/>
      <c r="V2120" s="184"/>
      <c r="W2120" s="184"/>
      <c r="X2120" s="184"/>
      <c r="Y2120" s="184"/>
      <c r="Z2120" s="184"/>
      <c r="AA2120" s="184"/>
      <c r="AB2120" s="184"/>
      <c r="AC2120" s="184"/>
      <c r="AD2120" s="184"/>
      <c r="AE2120" s="184"/>
      <c r="AF2120" s="184"/>
      <c r="AG2120" s="184"/>
    </row>
    <row r="2121" spans="1:33" s="185" customFormat="1" ht="25.5">
      <c r="A2121" s="139"/>
      <c r="B2121" s="223" t="s">
        <v>1511</v>
      </c>
      <c r="C2121" s="8"/>
      <c r="D2121" s="58"/>
      <c r="E2121" s="586"/>
      <c r="F2121" s="56"/>
      <c r="G2121" s="159"/>
      <c r="H2121" s="184"/>
      <c r="I2121" s="184"/>
      <c r="J2121" s="184"/>
      <c r="K2121" s="184"/>
      <c r="L2121" s="184"/>
      <c r="M2121" s="184"/>
      <c r="N2121" s="184"/>
      <c r="O2121" s="184"/>
      <c r="P2121" s="184"/>
      <c r="Q2121" s="184"/>
      <c r="R2121" s="184"/>
      <c r="S2121" s="184"/>
      <c r="T2121" s="184"/>
      <c r="U2121" s="184"/>
      <c r="V2121" s="184"/>
      <c r="W2121" s="184"/>
      <c r="X2121" s="184"/>
      <c r="Y2121" s="184"/>
      <c r="Z2121" s="184"/>
      <c r="AA2121" s="184"/>
      <c r="AB2121" s="184"/>
      <c r="AC2121" s="184"/>
      <c r="AD2121" s="184"/>
      <c r="AE2121" s="184"/>
      <c r="AF2121" s="184"/>
      <c r="AG2121" s="184"/>
    </row>
    <row r="2122" spans="1:33" s="185" customFormat="1" ht="25.5">
      <c r="A2122" s="139"/>
      <c r="B2122" s="223" t="s">
        <v>1512</v>
      </c>
      <c r="C2122" s="8"/>
      <c r="D2122" s="58"/>
      <c r="E2122" s="586"/>
      <c r="F2122" s="56"/>
      <c r="G2122" s="159"/>
      <c r="H2122" s="184"/>
      <c r="I2122" s="184"/>
      <c r="J2122" s="184"/>
      <c r="K2122" s="184"/>
      <c r="L2122" s="184"/>
      <c r="M2122" s="184"/>
      <c r="N2122" s="184"/>
      <c r="O2122" s="184"/>
      <c r="P2122" s="184"/>
      <c r="Q2122" s="184"/>
      <c r="R2122" s="184"/>
      <c r="S2122" s="184"/>
      <c r="T2122" s="184"/>
      <c r="U2122" s="184"/>
      <c r="V2122" s="184"/>
      <c r="W2122" s="184"/>
      <c r="X2122" s="184"/>
      <c r="Y2122" s="184"/>
      <c r="Z2122" s="184"/>
      <c r="AA2122" s="184"/>
      <c r="AB2122" s="184"/>
      <c r="AC2122" s="184"/>
      <c r="AD2122" s="184"/>
      <c r="AE2122" s="184"/>
      <c r="AF2122" s="184"/>
      <c r="AG2122" s="184"/>
    </row>
    <row r="2123" spans="1:33" s="185" customFormat="1" ht="15">
      <c r="A2123" s="139"/>
      <c r="B2123" s="223" t="s">
        <v>369</v>
      </c>
      <c r="C2123" s="8"/>
      <c r="D2123" s="58"/>
      <c r="E2123" s="586"/>
      <c r="F2123" s="56"/>
      <c r="G2123" s="159"/>
      <c r="H2123" s="184"/>
      <c r="I2123" s="184"/>
      <c r="J2123" s="184"/>
      <c r="K2123" s="184"/>
      <c r="L2123" s="184"/>
      <c r="M2123" s="184"/>
      <c r="N2123" s="184"/>
      <c r="O2123" s="184"/>
      <c r="P2123" s="184"/>
      <c r="Q2123" s="184"/>
      <c r="R2123" s="184"/>
      <c r="S2123" s="184"/>
      <c r="T2123" s="184"/>
      <c r="U2123" s="184"/>
      <c r="V2123" s="184"/>
      <c r="W2123" s="184"/>
      <c r="X2123" s="184"/>
      <c r="Y2123" s="184"/>
      <c r="Z2123" s="184"/>
      <c r="AA2123" s="184"/>
      <c r="AB2123" s="184"/>
      <c r="AC2123" s="184"/>
      <c r="AD2123" s="184"/>
      <c r="AE2123" s="184"/>
      <c r="AF2123" s="184"/>
      <c r="AG2123" s="184"/>
    </row>
    <row r="2124" spans="1:33" s="185" customFormat="1" ht="15">
      <c r="A2124" s="139"/>
      <c r="B2124" s="223" t="s">
        <v>1513</v>
      </c>
      <c r="C2124" s="8"/>
      <c r="D2124" s="8"/>
      <c r="E2124" s="586"/>
      <c r="F2124" s="56"/>
      <c r="G2124" s="159"/>
      <c r="H2124" s="184"/>
      <c r="I2124" s="184"/>
      <c r="J2124" s="184"/>
      <c r="K2124" s="184"/>
      <c r="L2124" s="184"/>
      <c r="M2124" s="184"/>
      <c r="N2124" s="184"/>
      <c r="O2124" s="184"/>
      <c r="P2124" s="184"/>
      <c r="Q2124" s="184"/>
      <c r="R2124" s="184"/>
      <c r="S2124" s="184"/>
      <c r="T2124" s="184"/>
      <c r="U2124" s="184"/>
      <c r="V2124" s="184"/>
      <c r="W2124" s="184"/>
      <c r="X2124" s="184"/>
      <c r="Y2124" s="184"/>
      <c r="Z2124" s="184"/>
      <c r="AA2124" s="184"/>
      <c r="AB2124" s="184"/>
      <c r="AC2124" s="184"/>
      <c r="AD2124" s="184"/>
      <c r="AE2124" s="184"/>
      <c r="AF2124" s="184"/>
      <c r="AG2124" s="184"/>
    </row>
    <row r="2125" spans="1:33" s="185" customFormat="1" ht="15">
      <c r="A2125" s="139"/>
      <c r="B2125" s="222"/>
      <c r="C2125" s="8" t="s">
        <v>1588</v>
      </c>
      <c r="D2125" s="8">
        <v>12</v>
      </c>
      <c r="E2125" s="586"/>
      <c r="F2125" s="56">
        <f>D2125*E2125</f>
        <v>0</v>
      </c>
      <c r="G2125" s="159"/>
      <c r="H2125" s="184"/>
      <c r="I2125" s="184"/>
      <c r="J2125" s="184"/>
      <c r="K2125" s="184"/>
      <c r="L2125" s="184"/>
      <c r="M2125" s="184"/>
      <c r="N2125" s="184"/>
      <c r="O2125" s="184"/>
      <c r="P2125" s="184"/>
      <c r="Q2125" s="184"/>
      <c r="R2125" s="184"/>
      <c r="S2125" s="184"/>
      <c r="T2125" s="184"/>
      <c r="U2125" s="184"/>
      <c r="V2125" s="184"/>
      <c r="W2125" s="184"/>
      <c r="X2125" s="184"/>
      <c r="Y2125" s="184"/>
      <c r="Z2125" s="184"/>
      <c r="AA2125" s="184"/>
      <c r="AB2125" s="184"/>
      <c r="AC2125" s="184"/>
      <c r="AD2125" s="184"/>
      <c r="AE2125" s="184"/>
      <c r="AF2125" s="184"/>
      <c r="AG2125" s="184"/>
    </row>
    <row r="2126" spans="1:33" s="185" customFormat="1" ht="15">
      <c r="A2126" s="139"/>
      <c r="B2126" s="222"/>
      <c r="C2126" s="8"/>
      <c r="D2126" s="8"/>
      <c r="E2126" s="586"/>
      <c r="F2126" s="56"/>
      <c r="G2126" s="159"/>
      <c r="H2126" s="184"/>
      <c r="I2126" s="184"/>
      <c r="J2126" s="184"/>
      <c r="K2126" s="184"/>
      <c r="L2126" s="184"/>
      <c r="M2126" s="184"/>
      <c r="N2126" s="184"/>
      <c r="O2126" s="184"/>
      <c r="P2126" s="184"/>
      <c r="Q2126" s="184"/>
      <c r="R2126" s="184"/>
      <c r="S2126" s="184"/>
      <c r="T2126" s="184"/>
      <c r="U2126" s="184"/>
      <c r="V2126" s="184"/>
      <c r="W2126" s="184"/>
      <c r="X2126" s="184"/>
      <c r="Y2126" s="184"/>
      <c r="Z2126" s="184"/>
      <c r="AA2126" s="184"/>
      <c r="AB2126" s="184"/>
      <c r="AC2126" s="184"/>
      <c r="AD2126" s="184"/>
      <c r="AE2126" s="184"/>
      <c r="AF2126" s="184"/>
      <c r="AG2126" s="184"/>
    </row>
    <row r="2127" spans="1:33" s="185" customFormat="1" ht="15">
      <c r="A2127" s="139" t="s">
        <v>1589</v>
      </c>
      <c r="B2127" s="198" t="s">
        <v>370</v>
      </c>
      <c r="C2127" s="8"/>
      <c r="D2127" s="8"/>
      <c r="E2127" s="586"/>
      <c r="F2127" s="56"/>
      <c r="G2127" s="159"/>
      <c r="H2127" s="184"/>
      <c r="I2127" s="184"/>
      <c r="J2127" s="184"/>
      <c r="K2127" s="184"/>
      <c r="L2127" s="184"/>
      <c r="M2127" s="184"/>
      <c r="N2127" s="184"/>
      <c r="O2127" s="184"/>
      <c r="P2127" s="184"/>
      <c r="Q2127" s="184"/>
      <c r="R2127" s="184"/>
      <c r="S2127" s="184"/>
      <c r="T2127" s="184"/>
      <c r="U2127" s="184"/>
      <c r="V2127" s="184"/>
      <c r="W2127" s="184"/>
      <c r="X2127" s="184"/>
      <c r="Y2127" s="184"/>
      <c r="Z2127" s="184"/>
      <c r="AA2127" s="184"/>
      <c r="AB2127" s="184"/>
      <c r="AC2127" s="184"/>
      <c r="AD2127" s="184"/>
      <c r="AE2127" s="184"/>
      <c r="AF2127" s="184"/>
      <c r="AG2127" s="184"/>
    </row>
    <row r="2128" spans="1:33" s="185" customFormat="1" ht="102">
      <c r="A2128" s="139"/>
      <c r="B2128" s="224" t="s">
        <v>613</v>
      </c>
      <c r="C2128" s="8"/>
      <c r="D2128" s="8"/>
      <c r="E2128" s="586"/>
      <c r="F2128" s="56"/>
      <c r="G2128" s="159"/>
      <c r="H2128" s="184"/>
      <c r="I2128" s="184"/>
      <c r="J2128" s="184"/>
      <c r="K2128" s="184"/>
      <c r="L2128" s="184"/>
      <c r="M2128" s="184"/>
      <c r="N2128" s="184"/>
      <c r="O2128" s="184"/>
      <c r="P2128" s="184"/>
      <c r="Q2128" s="184"/>
      <c r="R2128" s="184"/>
      <c r="S2128" s="184"/>
      <c r="T2128" s="184"/>
      <c r="U2128" s="184"/>
      <c r="V2128" s="184"/>
      <c r="W2128" s="184"/>
      <c r="X2128" s="184"/>
      <c r="Y2128" s="184"/>
      <c r="Z2128" s="184"/>
      <c r="AA2128" s="184"/>
      <c r="AB2128" s="184"/>
      <c r="AC2128" s="184"/>
      <c r="AD2128" s="184"/>
      <c r="AE2128" s="184"/>
      <c r="AF2128" s="184"/>
      <c r="AG2128" s="184"/>
    </row>
    <row r="2129" spans="1:33" s="185" customFormat="1" ht="165.75">
      <c r="A2129" s="139"/>
      <c r="B2129" s="224" t="s">
        <v>1900</v>
      </c>
      <c r="C2129" s="8"/>
      <c r="D2129" s="8"/>
      <c r="E2129" s="586"/>
      <c r="F2129" s="56"/>
      <c r="G2129" s="159"/>
      <c r="H2129" s="184"/>
      <c r="I2129" s="184"/>
      <c r="J2129" s="184"/>
      <c r="K2129" s="184"/>
      <c r="L2129" s="184"/>
      <c r="M2129" s="184"/>
      <c r="N2129" s="184"/>
      <c r="O2129" s="184"/>
      <c r="P2129" s="184"/>
      <c r="Q2129" s="184"/>
      <c r="R2129" s="184"/>
      <c r="S2129" s="184"/>
      <c r="T2129" s="184"/>
      <c r="U2129" s="184"/>
      <c r="V2129" s="184"/>
      <c r="W2129" s="184"/>
      <c r="X2129" s="184"/>
      <c r="Y2129" s="184"/>
      <c r="Z2129" s="184"/>
      <c r="AA2129" s="184"/>
      <c r="AB2129" s="184"/>
      <c r="AC2129" s="184"/>
      <c r="AD2129" s="184"/>
      <c r="AE2129" s="184"/>
      <c r="AF2129" s="184"/>
      <c r="AG2129" s="184"/>
    </row>
    <row r="2130" spans="1:33" s="185" customFormat="1" ht="15">
      <c r="A2130" s="139"/>
      <c r="B2130" s="167" t="s">
        <v>614</v>
      </c>
      <c r="C2130" s="8" t="s">
        <v>886</v>
      </c>
      <c r="D2130" s="8">
        <v>49</v>
      </c>
      <c r="E2130" s="586"/>
      <c r="F2130" s="56">
        <f>D2130*E2130</f>
        <v>0</v>
      </c>
      <c r="G2130" s="159"/>
      <c r="H2130" s="184"/>
      <c r="I2130" s="184"/>
      <c r="J2130" s="184"/>
      <c r="K2130" s="184"/>
      <c r="L2130" s="184"/>
      <c r="M2130" s="184"/>
      <c r="N2130" s="184"/>
      <c r="O2130" s="184"/>
      <c r="P2130" s="184"/>
      <c r="Q2130" s="184"/>
      <c r="R2130" s="184"/>
      <c r="S2130" s="184"/>
      <c r="T2130" s="184"/>
      <c r="U2130" s="184"/>
      <c r="V2130" s="184"/>
      <c r="W2130" s="184"/>
      <c r="X2130" s="184"/>
      <c r="Y2130" s="184"/>
      <c r="Z2130" s="184"/>
      <c r="AA2130" s="184"/>
      <c r="AB2130" s="184"/>
      <c r="AC2130" s="184"/>
      <c r="AD2130" s="184"/>
      <c r="AE2130" s="184"/>
      <c r="AF2130" s="184"/>
      <c r="AG2130" s="184"/>
    </row>
    <row r="2131" spans="1:33" s="185" customFormat="1" ht="15">
      <c r="A2131" s="139"/>
      <c r="B2131" s="167" t="s">
        <v>1514</v>
      </c>
      <c r="C2131" s="8" t="s">
        <v>886</v>
      </c>
      <c r="D2131" s="25">
        <v>44</v>
      </c>
      <c r="E2131" s="586"/>
      <c r="F2131" s="56">
        <f>D2131*E2131</f>
        <v>0</v>
      </c>
      <c r="G2131" s="159"/>
      <c r="H2131" s="184"/>
      <c r="I2131" s="184"/>
      <c r="J2131" s="184"/>
      <c r="K2131" s="184"/>
      <c r="L2131" s="184"/>
      <c r="M2131" s="184"/>
      <c r="N2131" s="184"/>
      <c r="O2131" s="184"/>
      <c r="P2131" s="184"/>
      <c r="Q2131" s="184"/>
      <c r="R2131" s="184"/>
      <c r="S2131" s="184"/>
      <c r="T2131" s="184"/>
      <c r="U2131" s="184"/>
      <c r="V2131" s="184"/>
      <c r="W2131" s="184"/>
      <c r="X2131" s="184"/>
      <c r="Y2131" s="184"/>
      <c r="Z2131" s="184"/>
      <c r="AA2131" s="184"/>
      <c r="AB2131" s="184"/>
      <c r="AC2131" s="184"/>
      <c r="AD2131" s="184"/>
      <c r="AE2131" s="184"/>
      <c r="AF2131" s="184"/>
      <c r="AG2131" s="184"/>
    </row>
    <row r="2132" spans="1:33" s="185" customFormat="1" ht="25.5">
      <c r="A2132" s="139"/>
      <c r="B2132" s="167" t="s">
        <v>1515</v>
      </c>
      <c r="C2132" s="8" t="s">
        <v>886</v>
      </c>
      <c r="D2132" s="25">
        <f>49+44</f>
        <v>93</v>
      </c>
      <c r="E2132" s="586"/>
      <c r="F2132" s="56">
        <f>D2132*E2132</f>
        <v>0</v>
      </c>
      <c r="G2132" s="159"/>
      <c r="H2132" s="184"/>
      <c r="I2132" s="184"/>
      <c r="J2132" s="184"/>
      <c r="K2132" s="184"/>
      <c r="L2132" s="184"/>
      <c r="M2132" s="184"/>
      <c r="N2132" s="184"/>
      <c r="O2132" s="184"/>
      <c r="P2132" s="184"/>
      <c r="Q2132" s="184"/>
      <c r="R2132" s="184"/>
      <c r="S2132" s="184"/>
      <c r="T2132" s="184"/>
      <c r="U2132" s="184"/>
      <c r="V2132" s="184"/>
      <c r="W2132" s="184"/>
      <c r="X2132" s="184"/>
      <c r="Y2132" s="184"/>
      <c r="Z2132" s="184"/>
      <c r="AA2132" s="184"/>
      <c r="AB2132" s="184"/>
      <c r="AC2132" s="184"/>
      <c r="AD2132" s="184"/>
      <c r="AE2132" s="184"/>
      <c r="AF2132" s="184"/>
      <c r="AG2132" s="184"/>
    </row>
    <row r="2133" spans="1:33" s="185" customFormat="1" ht="38.25">
      <c r="A2133" s="139"/>
      <c r="B2133" s="167" t="s">
        <v>1516</v>
      </c>
      <c r="C2133" s="8"/>
      <c r="D2133" s="25"/>
      <c r="E2133" s="586"/>
      <c r="F2133" s="56"/>
      <c r="G2133" s="159"/>
      <c r="H2133" s="184"/>
      <c r="I2133" s="184"/>
      <c r="J2133" s="184"/>
      <c r="K2133" s="184"/>
      <c r="L2133" s="184"/>
      <c r="M2133" s="184"/>
      <c r="N2133" s="184"/>
      <c r="O2133" s="184"/>
      <c r="P2133" s="184"/>
      <c r="Q2133" s="184"/>
      <c r="R2133" s="184"/>
      <c r="S2133" s="184"/>
      <c r="T2133" s="184"/>
      <c r="U2133" s="184"/>
      <c r="V2133" s="184"/>
      <c r="W2133" s="184"/>
      <c r="X2133" s="184"/>
      <c r="Y2133" s="184"/>
      <c r="Z2133" s="184"/>
      <c r="AA2133" s="184"/>
      <c r="AB2133" s="184"/>
      <c r="AC2133" s="184"/>
      <c r="AD2133" s="184"/>
      <c r="AE2133" s="184"/>
      <c r="AF2133" s="184"/>
      <c r="AG2133" s="184"/>
    </row>
    <row r="2134" spans="1:33" s="137" customFormat="1" ht="15">
      <c r="A2134" s="139"/>
      <c r="B2134" s="225"/>
      <c r="C2134" s="13"/>
      <c r="D2134" s="13"/>
      <c r="E2134" s="586"/>
      <c r="F2134" s="56"/>
      <c r="G2134" s="159"/>
      <c r="H2134" s="138"/>
      <c r="I2134" s="138"/>
      <c r="J2134" s="138"/>
      <c r="K2134" s="138"/>
      <c r="L2134" s="138"/>
      <c r="M2134" s="138"/>
      <c r="N2134" s="138"/>
      <c r="O2134" s="138"/>
      <c r="P2134" s="138"/>
      <c r="Q2134" s="138"/>
      <c r="R2134" s="138"/>
      <c r="S2134" s="138"/>
      <c r="T2134" s="138"/>
      <c r="U2134" s="138"/>
      <c r="V2134" s="138"/>
      <c r="W2134" s="138"/>
      <c r="X2134" s="138"/>
      <c r="Y2134" s="138"/>
      <c r="Z2134" s="138"/>
      <c r="AA2134" s="138"/>
      <c r="AB2134" s="138"/>
      <c r="AC2134" s="138"/>
      <c r="AD2134" s="138"/>
      <c r="AE2134" s="138"/>
      <c r="AF2134" s="138"/>
      <c r="AG2134" s="138"/>
    </row>
    <row r="2135" spans="1:33" s="137" customFormat="1" ht="153">
      <c r="A2135" s="139" t="s">
        <v>1604</v>
      </c>
      <c r="B2135" s="1" t="s">
        <v>615</v>
      </c>
      <c r="C2135" s="1"/>
      <c r="D2135" s="39"/>
      <c r="E2135" s="586"/>
      <c r="F2135" s="56"/>
      <c r="G2135" s="159"/>
      <c r="H2135" s="138"/>
      <c r="I2135" s="138"/>
      <c r="J2135" s="138"/>
      <c r="K2135" s="138"/>
      <c r="L2135" s="138"/>
      <c r="M2135" s="138"/>
      <c r="N2135" s="138"/>
      <c r="O2135" s="138"/>
      <c r="P2135" s="138"/>
      <c r="Q2135" s="138"/>
      <c r="R2135" s="138"/>
      <c r="S2135" s="138"/>
      <c r="T2135" s="138"/>
      <c r="U2135" s="138"/>
      <c r="V2135" s="138"/>
      <c r="W2135" s="138"/>
      <c r="X2135" s="138"/>
      <c r="Y2135" s="138"/>
      <c r="Z2135" s="138"/>
      <c r="AA2135" s="138"/>
      <c r="AB2135" s="138"/>
      <c r="AC2135" s="138"/>
      <c r="AD2135" s="138"/>
      <c r="AE2135" s="138"/>
      <c r="AF2135" s="138"/>
      <c r="AG2135" s="138"/>
    </row>
    <row r="2136" spans="1:33" s="137" customFormat="1" ht="15">
      <c r="A2136" s="226"/>
      <c r="B2136" s="1" t="s">
        <v>1517</v>
      </c>
      <c r="C2136" s="1"/>
      <c r="D2136" s="39"/>
      <c r="E2136" s="586"/>
      <c r="F2136" s="56"/>
      <c r="G2136" s="159"/>
      <c r="H2136" s="138"/>
      <c r="I2136" s="138"/>
      <c r="J2136" s="138"/>
      <c r="K2136" s="138"/>
      <c r="L2136" s="138"/>
      <c r="M2136" s="138"/>
      <c r="N2136" s="138"/>
      <c r="O2136" s="138"/>
      <c r="P2136" s="138"/>
      <c r="Q2136" s="138"/>
      <c r="R2136" s="138"/>
      <c r="S2136" s="138"/>
      <c r="T2136" s="138"/>
      <c r="U2136" s="138"/>
      <c r="V2136" s="138"/>
      <c r="W2136" s="138"/>
      <c r="X2136" s="138"/>
      <c r="Y2136" s="138"/>
      <c r="Z2136" s="138"/>
      <c r="AA2136" s="138"/>
      <c r="AB2136" s="138"/>
      <c r="AC2136" s="138"/>
      <c r="AD2136" s="138"/>
      <c r="AE2136" s="138"/>
      <c r="AF2136" s="138"/>
      <c r="AG2136" s="138"/>
    </row>
    <row r="2137" spans="1:33" s="137" customFormat="1" ht="15">
      <c r="A2137" s="226"/>
      <c r="B2137" s="1" t="s">
        <v>1518</v>
      </c>
      <c r="C2137" s="1"/>
      <c r="D2137" s="39"/>
      <c r="E2137" s="586"/>
      <c r="F2137" s="56"/>
      <c r="G2137" s="159"/>
      <c r="H2137" s="138"/>
      <c r="I2137" s="138"/>
      <c r="J2137" s="138"/>
      <c r="K2137" s="138"/>
      <c r="L2137" s="138"/>
      <c r="M2137" s="138"/>
      <c r="N2137" s="138"/>
      <c r="O2137" s="138"/>
      <c r="P2137" s="138"/>
      <c r="Q2137" s="138"/>
      <c r="R2137" s="138"/>
      <c r="S2137" s="138"/>
      <c r="T2137" s="138"/>
      <c r="U2137" s="138"/>
      <c r="V2137" s="138"/>
      <c r="W2137" s="138"/>
      <c r="X2137" s="138"/>
      <c r="Y2137" s="138"/>
      <c r="Z2137" s="138"/>
      <c r="AA2137" s="138"/>
      <c r="AB2137" s="138"/>
      <c r="AC2137" s="138"/>
      <c r="AD2137" s="138"/>
      <c r="AE2137" s="138"/>
      <c r="AF2137" s="138"/>
      <c r="AG2137" s="138"/>
    </row>
    <row r="2138" spans="1:33" s="137" customFormat="1" ht="15">
      <c r="A2138" s="226"/>
      <c r="B2138" s="1" t="s">
        <v>1519</v>
      </c>
      <c r="C2138" s="1"/>
      <c r="D2138" s="39"/>
      <c r="E2138" s="586"/>
      <c r="F2138" s="56"/>
      <c r="G2138" s="159"/>
      <c r="H2138" s="138"/>
      <c r="I2138" s="138"/>
      <c r="J2138" s="138"/>
      <c r="K2138" s="138"/>
      <c r="L2138" s="138"/>
      <c r="M2138" s="138"/>
      <c r="N2138" s="138"/>
      <c r="O2138" s="138"/>
      <c r="P2138" s="138"/>
      <c r="Q2138" s="138"/>
      <c r="R2138" s="138"/>
      <c r="S2138" s="138"/>
      <c r="T2138" s="138"/>
      <c r="U2138" s="138"/>
      <c r="V2138" s="138"/>
      <c r="W2138" s="138"/>
      <c r="X2138" s="138"/>
      <c r="Y2138" s="138"/>
      <c r="Z2138" s="138"/>
      <c r="AA2138" s="138"/>
      <c r="AB2138" s="138"/>
      <c r="AC2138" s="138"/>
      <c r="AD2138" s="138"/>
      <c r="AE2138" s="138"/>
      <c r="AF2138" s="138"/>
      <c r="AG2138" s="138"/>
    </row>
    <row r="2139" spans="1:33" s="137" customFormat="1" ht="15">
      <c r="A2139" s="226"/>
      <c r="B2139" s="1"/>
      <c r="C2139" s="9" t="s">
        <v>1588</v>
      </c>
      <c r="D2139" s="39">
        <v>1</v>
      </c>
      <c r="E2139" s="586"/>
      <c r="F2139" s="56">
        <f>D2139*E2139</f>
        <v>0</v>
      </c>
      <c r="G2139" s="159"/>
      <c r="H2139" s="138"/>
      <c r="I2139" s="138"/>
      <c r="J2139" s="138"/>
      <c r="K2139" s="138"/>
      <c r="L2139" s="138"/>
      <c r="M2139" s="138"/>
      <c r="N2139" s="138"/>
      <c r="O2139" s="138"/>
      <c r="P2139" s="138"/>
      <c r="Q2139" s="138"/>
      <c r="R2139" s="138"/>
      <c r="S2139" s="138"/>
      <c r="T2139" s="138"/>
      <c r="U2139" s="138"/>
      <c r="V2139" s="138"/>
      <c r="W2139" s="138"/>
      <c r="X2139" s="138"/>
      <c r="Y2139" s="138"/>
      <c r="Z2139" s="138"/>
      <c r="AA2139" s="138"/>
      <c r="AB2139" s="138"/>
      <c r="AC2139" s="138"/>
      <c r="AD2139" s="138"/>
      <c r="AE2139" s="138"/>
      <c r="AF2139" s="138"/>
      <c r="AG2139" s="138"/>
    </row>
    <row r="2140" spans="1:33" s="137" customFormat="1" ht="15">
      <c r="A2140" s="226"/>
      <c r="B2140" s="1"/>
      <c r="C2140" s="9"/>
      <c r="D2140" s="39"/>
      <c r="E2140" s="586"/>
      <c r="F2140" s="56"/>
      <c r="G2140" s="159"/>
      <c r="H2140" s="138"/>
      <c r="I2140" s="138"/>
      <c r="J2140" s="138"/>
      <c r="K2140" s="138"/>
      <c r="L2140" s="138"/>
      <c r="M2140" s="138"/>
      <c r="N2140" s="138"/>
      <c r="O2140" s="138"/>
      <c r="P2140" s="138"/>
      <c r="Q2140" s="138"/>
      <c r="R2140" s="138"/>
      <c r="S2140" s="138"/>
      <c r="T2140" s="138"/>
      <c r="U2140" s="138"/>
      <c r="V2140" s="138"/>
      <c r="W2140" s="138"/>
      <c r="X2140" s="138"/>
      <c r="Y2140" s="138"/>
      <c r="Z2140" s="138"/>
      <c r="AA2140" s="138"/>
      <c r="AB2140" s="138"/>
      <c r="AC2140" s="138"/>
      <c r="AD2140" s="138"/>
      <c r="AE2140" s="138"/>
      <c r="AF2140" s="138"/>
      <c r="AG2140" s="138"/>
    </row>
    <row r="2141" spans="1:33" s="137" customFormat="1" ht="89.25">
      <c r="A2141" s="139" t="s">
        <v>1605</v>
      </c>
      <c r="B2141" s="1" t="s">
        <v>616</v>
      </c>
      <c r="C2141" s="9"/>
      <c r="D2141" s="39"/>
      <c r="E2141" s="586"/>
      <c r="F2141" s="56"/>
      <c r="G2141" s="159"/>
      <c r="H2141" s="138"/>
      <c r="I2141" s="138"/>
      <c r="J2141" s="138"/>
      <c r="K2141" s="138"/>
      <c r="L2141" s="138"/>
      <c r="M2141" s="138"/>
      <c r="N2141" s="138"/>
      <c r="O2141" s="138"/>
      <c r="P2141" s="138"/>
      <c r="Q2141" s="138"/>
      <c r="R2141" s="138"/>
      <c r="S2141" s="138"/>
      <c r="T2141" s="138"/>
      <c r="U2141" s="138"/>
      <c r="V2141" s="138"/>
      <c r="W2141" s="138"/>
      <c r="X2141" s="138"/>
      <c r="Y2141" s="138"/>
      <c r="Z2141" s="138"/>
      <c r="AA2141" s="138"/>
      <c r="AB2141" s="138"/>
      <c r="AC2141" s="138"/>
      <c r="AD2141" s="138"/>
      <c r="AE2141" s="138"/>
      <c r="AF2141" s="138"/>
      <c r="AG2141" s="138"/>
    </row>
    <row r="2142" spans="1:33" s="137" customFormat="1" ht="15">
      <c r="A2142" s="227"/>
      <c r="B2142" s="1" t="s">
        <v>1520</v>
      </c>
      <c r="C2142" s="9"/>
      <c r="D2142" s="39"/>
      <c r="E2142" s="586"/>
      <c r="F2142" s="56"/>
      <c r="G2142" s="159"/>
      <c r="H2142" s="138"/>
      <c r="I2142" s="138"/>
      <c r="J2142" s="138"/>
      <c r="K2142" s="138"/>
      <c r="L2142" s="138"/>
      <c r="M2142" s="138"/>
      <c r="N2142" s="138"/>
      <c r="O2142" s="138"/>
      <c r="P2142" s="138"/>
      <c r="Q2142" s="138"/>
      <c r="R2142" s="138"/>
      <c r="S2142" s="138"/>
      <c r="T2142" s="138"/>
      <c r="U2142" s="138"/>
      <c r="V2142" s="138"/>
      <c r="W2142" s="138"/>
      <c r="X2142" s="138"/>
      <c r="Y2142" s="138"/>
      <c r="Z2142" s="138"/>
      <c r="AA2142" s="138"/>
      <c r="AB2142" s="138"/>
      <c r="AC2142" s="138"/>
      <c r="AD2142" s="138"/>
      <c r="AE2142" s="138"/>
      <c r="AF2142" s="138"/>
      <c r="AG2142" s="138"/>
    </row>
    <row r="2143" spans="1:33" s="137" customFormat="1" ht="15">
      <c r="A2143" s="227"/>
      <c r="B2143" s="1" t="s">
        <v>1521</v>
      </c>
      <c r="C2143" s="9"/>
      <c r="D2143" s="39"/>
      <c r="E2143" s="586"/>
      <c r="F2143" s="56"/>
      <c r="G2143" s="159"/>
      <c r="H2143" s="138"/>
      <c r="I2143" s="138"/>
      <c r="J2143" s="138"/>
      <c r="K2143" s="138"/>
      <c r="L2143" s="138"/>
      <c r="M2143" s="138"/>
      <c r="N2143" s="138"/>
      <c r="O2143" s="138"/>
      <c r="P2143" s="138"/>
      <c r="Q2143" s="138"/>
      <c r="R2143" s="138"/>
      <c r="S2143" s="138"/>
      <c r="T2143" s="138"/>
      <c r="U2143" s="138"/>
      <c r="V2143" s="138"/>
      <c r="W2143" s="138"/>
      <c r="X2143" s="138"/>
      <c r="Y2143" s="138"/>
      <c r="Z2143" s="138"/>
      <c r="AA2143" s="138"/>
      <c r="AB2143" s="138"/>
      <c r="AC2143" s="138"/>
      <c r="AD2143" s="138"/>
      <c r="AE2143" s="138"/>
      <c r="AF2143" s="138"/>
      <c r="AG2143" s="138"/>
    </row>
    <row r="2144" spans="1:33" s="137" customFormat="1" ht="15">
      <c r="A2144" s="228"/>
      <c r="B2144" s="1" t="s">
        <v>1522</v>
      </c>
      <c r="C2144" s="9"/>
      <c r="D2144" s="39"/>
      <c r="E2144" s="586"/>
      <c r="F2144" s="56"/>
      <c r="G2144" s="159"/>
      <c r="H2144" s="138"/>
      <c r="I2144" s="138"/>
      <c r="J2144" s="138"/>
      <c r="K2144" s="138"/>
      <c r="L2144" s="138"/>
      <c r="M2144" s="138"/>
      <c r="N2144" s="138"/>
      <c r="O2144" s="138"/>
      <c r="P2144" s="138"/>
      <c r="Q2144" s="138"/>
      <c r="R2144" s="138"/>
      <c r="S2144" s="138"/>
      <c r="T2144" s="138"/>
      <c r="U2144" s="138"/>
      <c r="V2144" s="138"/>
      <c r="W2144" s="138"/>
      <c r="X2144" s="138"/>
      <c r="Y2144" s="138"/>
      <c r="Z2144" s="138"/>
      <c r="AA2144" s="138"/>
      <c r="AB2144" s="138"/>
      <c r="AC2144" s="138"/>
      <c r="AD2144" s="138"/>
      <c r="AE2144" s="138"/>
      <c r="AF2144" s="138"/>
      <c r="AG2144" s="138"/>
    </row>
    <row r="2145" spans="1:33" s="137" customFormat="1" ht="15">
      <c r="A2145" s="227"/>
      <c r="B2145" s="1" t="s">
        <v>617</v>
      </c>
      <c r="C2145" s="9" t="s">
        <v>886</v>
      </c>
      <c r="D2145" s="39">
        <v>1</v>
      </c>
      <c r="E2145" s="586"/>
      <c r="F2145" s="56">
        <f>D2145*E2145</f>
        <v>0</v>
      </c>
      <c r="G2145" s="159"/>
      <c r="H2145" s="138"/>
      <c r="I2145" s="138"/>
      <c r="J2145" s="138"/>
      <c r="K2145" s="138"/>
      <c r="L2145" s="138"/>
      <c r="M2145" s="138"/>
      <c r="N2145" s="138"/>
      <c r="O2145" s="138"/>
      <c r="P2145" s="138"/>
      <c r="Q2145" s="138"/>
      <c r="R2145" s="138"/>
      <c r="S2145" s="138"/>
      <c r="T2145" s="138"/>
      <c r="U2145" s="138"/>
      <c r="V2145" s="138"/>
      <c r="W2145" s="138"/>
      <c r="X2145" s="138"/>
      <c r="Y2145" s="138"/>
      <c r="Z2145" s="138"/>
      <c r="AA2145" s="138"/>
      <c r="AB2145" s="138"/>
      <c r="AC2145" s="138"/>
      <c r="AD2145" s="138"/>
      <c r="AE2145" s="138"/>
      <c r="AF2145" s="138"/>
      <c r="AG2145" s="138"/>
    </row>
    <row r="2146" spans="1:33" s="137" customFormat="1" ht="15">
      <c r="A2146" s="139"/>
      <c r="B2146" s="1" t="s">
        <v>618</v>
      </c>
      <c r="C2146" s="9" t="s">
        <v>886</v>
      </c>
      <c r="D2146" s="39">
        <v>50</v>
      </c>
      <c r="E2146" s="586"/>
      <c r="F2146" s="56">
        <f>D2146*E2146</f>
        <v>0</v>
      </c>
      <c r="G2146" s="159"/>
      <c r="H2146" s="138"/>
      <c r="I2146" s="138"/>
      <c r="J2146" s="138"/>
      <c r="K2146" s="138"/>
      <c r="L2146" s="138"/>
      <c r="M2146" s="138"/>
      <c r="N2146" s="138"/>
      <c r="O2146" s="138"/>
      <c r="P2146" s="138"/>
      <c r="Q2146" s="138"/>
      <c r="R2146" s="138"/>
      <c r="S2146" s="138"/>
      <c r="T2146" s="138"/>
      <c r="U2146" s="138"/>
      <c r="V2146" s="138"/>
      <c r="W2146" s="138"/>
      <c r="X2146" s="138"/>
      <c r="Y2146" s="138"/>
      <c r="Z2146" s="138"/>
      <c r="AA2146" s="138"/>
      <c r="AB2146" s="138"/>
      <c r="AC2146" s="138"/>
      <c r="AD2146" s="138"/>
      <c r="AE2146" s="138"/>
      <c r="AF2146" s="138"/>
      <c r="AG2146" s="138"/>
    </row>
    <row r="2147" spans="1:33" s="137" customFormat="1" ht="15">
      <c r="A2147" s="139"/>
      <c r="B2147" s="1"/>
      <c r="C2147" s="39"/>
      <c r="D2147" s="39"/>
      <c r="E2147" s="586"/>
      <c r="F2147" s="56"/>
      <c r="G2147" s="159"/>
      <c r="H2147" s="138"/>
      <c r="I2147" s="138"/>
      <c r="J2147" s="138"/>
      <c r="K2147" s="138"/>
      <c r="L2147" s="138"/>
      <c r="M2147" s="138"/>
      <c r="N2147" s="138"/>
      <c r="O2147" s="138"/>
      <c r="P2147" s="138"/>
      <c r="Q2147" s="138"/>
      <c r="R2147" s="138"/>
      <c r="S2147" s="138"/>
      <c r="T2147" s="138"/>
      <c r="U2147" s="138"/>
      <c r="V2147" s="138"/>
      <c r="W2147" s="138"/>
      <c r="X2147" s="138"/>
      <c r="Y2147" s="138"/>
      <c r="Z2147" s="138"/>
      <c r="AA2147" s="138"/>
      <c r="AB2147" s="138"/>
      <c r="AC2147" s="138"/>
      <c r="AD2147" s="138"/>
      <c r="AE2147" s="138"/>
      <c r="AF2147" s="138"/>
      <c r="AG2147" s="138"/>
    </row>
    <row r="2148" spans="1:33" s="137" customFormat="1" ht="38.25">
      <c r="A2148" s="139" t="s">
        <v>1606</v>
      </c>
      <c r="B2148" s="1" t="s">
        <v>619</v>
      </c>
      <c r="C2148" s="10"/>
      <c r="D2148" s="39"/>
      <c r="E2148" s="586"/>
      <c r="F2148" s="56"/>
      <c r="G2148" s="159"/>
      <c r="H2148" s="138"/>
      <c r="I2148" s="138"/>
      <c r="J2148" s="138"/>
      <c r="K2148" s="138"/>
      <c r="L2148" s="138"/>
      <c r="M2148" s="138"/>
      <c r="N2148" s="138"/>
      <c r="O2148" s="138"/>
      <c r="P2148" s="138"/>
      <c r="Q2148" s="138"/>
      <c r="R2148" s="138"/>
      <c r="S2148" s="138"/>
      <c r="T2148" s="138"/>
      <c r="U2148" s="138"/>
      <c r="V2148" s="138"/>
      <c r="W2148" s="138"/>
      <c r="X2148" s="138"/>
      <c r="Y2148" s="138"/>
      <c r="Z2148" s="138"/>
      <c r="AA2148" s="138"/>
      <c r="AB2148" s="138"/>
      <c r="AC2148" s="138"/>
      <c r="AD2148" s="138"/>
      <c r="AE2148" s="138"/>
      <c r="AF2148" s="138"/>
      <c r="AG2148" s="138"/>
    </row>
    <row r="2149" spans="1:33" s="161" customFormat="1" ht="15">
      <c r="A2149" s="139"/>
      <c r="B2149" s="1" t="s">
        <v>1523</v>
      </c>
      <c r="C2149" s="9" t="s">
        <v>886</v>
      </c>
      <c r="D2149" s="39">
        <v>2</v>
      </c>
      <c r="E2149" s="586"/>
      <c r="F2149" s="56">
        <f>D2149*E2149</f>
        <v>0</v>
      </c>
      <c r="G2149" s="159"/>
      <c r="H2149" s="160"/>
      <c r="I2149" s="160"/>
      <c r="J2149" s="160"/>
      <c r="K2149" s="160"/>
      <c r="L2149" s="160"/>
      <c r="M2149" s="160"/>
      <c r="N2149" s="160"/>
      <c r="O2149" s="160"/>
      <c r="P2149" s="160"/>
      <c r="Q2149" s="160"/>
      <c r="R2149" s="160"/>
      <c r="S2149" s="160"/>
      <c r="T2149" s="160"/>
      <c r="U2149" s="160"/>
      <c r="V2149" s="160"/>
      <c r="W2149" s="160"/>
      <c r="X2149" s="160"/>
      <c r="Y2149" s="160"/>
      <c r="Z2149" s="160"/>
      <c r="AA2149" s="160"/>
      <c r="AB2149" s="160"/>
      <c r="AC2149" s="160"/>
      <c r="AD2149" s="160"/>
      <c r="AE2149" s="160"/>
      <c r="AF2149" s="160"/>
      <c r="AG2149" s="160"/>
    </row>
    <row r="2150" spans="1:33" s="161" customFormat="1" ht="15">
      <c r="A2150" s="139"/>
      <c r="B2150" s="1"/>
      <c r="C2150" s="6"/>
      <c r="D2150" s="39"/>
      <c r="E2150" s="586"/>
      <c r="F2150" s="56"/>
      <c r="G2150" s="159"/>
      <c r="H2150" s="160"/>
      <c r="I2150" s="160"/>
      <c r="J2150" s="160"/>
      <c r="K2150" s="160"/>
      <c r="L2150" s="160"/>
      <c r="M2150" s="160"/>
      <c r="N2150" s="160"/>
      <c r="O2150" s="160"/>
      <c r="P2150" s="160"/>
      <c r="Q2150" s="160"/>
      <c r="R2150" s="160"/>
      <c r="S2150" s="160"/>
      <c r="T2150" s="160"/>
      <c r="U2150" s="160"/>
      <c r="V2150" s="160"/>
      <c r="W2150" s="160"/>
      <c r="X2150" s="160"/>
      <c r="Y2150" s="160"/>
      <c r="Z2150" s="160"/>
      <c r="AA2150" s="160"/>
      <c r="AB2150" s="160"/>
      <c r="AC2150" s="160"/>
      <c r="AD2150" s="160"/>
      <c r="AE2150" s="160"/>
      <c r="AF2150" s="160"/>
      <c r="AG2150" s="160"/>
    </row>
    <row r="2151" spans="1:33" s="161" customFormat="1" ht="229.5">
      <c r="A2151" s="139" t="s">
        <v>1608</v>
      </c>
      <c r="B2151" s="11" t="s">
        <v>83</v>
      </c>
      <c r="C2151" s="9"/>
      <c r="D2151" s="39"/>
      <c r="E2151" s="586"/>
      <c r="F2151" s="56"/>
      <c r="G2151" s="159"/>
      <c r="H2151" s="160"/>
      <c r="I2151" s="160"/>
      <c r="J2151" s="160"/>
      <c r="K2151" s="160"/>
      <c r="L2151" s="160"/>
      <c r="M2151" s="160"/>
      <c r="N2151" s="160"/>
      <c r="O2151" s="160"/>
      <c r="P2151" s="160"/>
      <c r="Q2151" s="160"/>
      <c r="R2151" s="160"/>
      <c r="S2151" s="160"/>
      <c r="T2151" s="160"/>
      <c r="U2151" s="160"/>
      <c r="V2151" s="160"/>
      <c r="W2151" s="160"/>
      <c r="X2151" s="160"/>
      <c r="Y2151" s="160"/>
      <c r="Z2151" s="160"/>
      <c r="AA2151" s="160"/>
      <c r="AB2151" s="160"/>
      <c r="AC2151" s="160"/>
      <c r="AD2151" s="160"/>
      <c r="AE2151" s="160"/>
      <c r="AF2151" s="160"/>
      <c r="AG2151" s="160"/>
    </row>
    <row r="2152" spans="1:33" s="161" customFormat="1" ht="15">
      <c r="A2152" s="139"/>
      <c r="B2152" s="11" t="s">
        <v>1524</v>
      </c>
      <c r="C2152" s="9" t="s">
        <v>832</v>
      </c>
      <c r="D2152" s="39">
        <v>220</v>
      </c>
      <c r="E2152" s="586"/>
      <c r="F2152" s="56">
        <f>D2152*E2152</f>
        <v>0</v>
      </c>
      <c r="G2152" s="159"/>
      <c r="H2152" s="160"/>
      <c r="I2152" s="160"/>
      <c r="J2152" s="160"/>
      <c r="K2152" s="160"/>
      <c r="L2152" s="160"/>
      <c r="M2152" s="160"/>
      <c r="N2152" s="160"/>
      <c r="O2152" s="160"/>
      <c r="P2152" s="160"/>
      <c r="Q2152" s="160"/>
      <c r="R2152" s="160"/>
      <c r="S2152" s="160"/>
      <c r="T2152" s="160"/>
      <c r="U2152" s="160"/>
      <c r="V2152" s="160"/>
      <c r="W2152" s="160"/>
      <c r="X2152" s="160"/>
      <c r="Y2152" s="160"/>
      <c r="Z2152" s="160"/>
      <c r="AA2152" s="160"/>
      <c r="AB2152" s="160"/>
      <c r="AC2152" s="160"/>
      <c r="AD2152" s="160"/>
      <c r="AE2152" s="160"/>
      <c r="AF2152" s="160"/>
      <c r="AG2152" s="160"/>
    </row>
    <row r="2153" spans="1:33" s="161" customFormat="1" ht="15">
      <c r="A2153" s="139"/>
      <c r="B2153" s="11" t="s">
        <v>1525</v>
      </c>
      <c r="C2153" s="9" t="s">
        <v>832</v>
      </c>
      <c r="D2153" s="39">
        <v>160</v>
      </c>
      <c r="E2153" s="586"/>
      <c r="F2153" s="56">
        <f>D2153*E2153</f>
        <v>0</v>
      </c>
      <c r="G2153" s="159"/>
      <c r="H2153" s="160"/>
      <c r="I2153" s="160"/>
      <c r="J2153" s="160"/>
      <c r="K2153" s="160"/>
      <c r="L2153" s="160"/>
      <c r="M2153" s="160"/>
      <c r="N2153" s="160"/>
      <c r="O2153" s="160"/>
      <c r="P2153" s="160"/>
      <c r="Q2153" s="160"/>
      <c r="R2153" s="160"/>
      <c r="S2153" s="160"/>
      <c r="T2153" s="160"/>
      <c r="U2153" s="160"/>
      <c r="V2153" s="160"/>
      <c r="W2153" s="160"/>
      <c r="X2153" s="160"/>
      <c r="Y2153" s="160"/>
      <c r="Z2153" s="160"/>
      <c r="AA2153" s="160"/>
      <c r="AB2153" s="160"/>
      <c r="AC2153" s="160"/>
      <c r="AD2153" s="160"/>
      <c r="AE2153" s="160"/>
      <c r="AF2153" s="160"/>
      <c r="AG2153" s="160"/>
    </row>
    <row r="2154" spans="1:33" s="161" customFormat="1" ht="15">
      <c r="A2154" s="139"/>
      <c r="B2154" s="11" t="s">
        <v>1526</v>
      </c>
      <c r="C2154" s="9" t="s">
        <v>832</v>
      </c>
      <c r="D2154" s="39">
        <v>110</v>
      </c>
      <c r="E2154" s="586"/>
      <c r="F2154" s="56">
        <f>D2154*E2154</f>
        <v>0</v>
      </c>
      <c r="G2154" s="159"/>
      <c r="H2154" s="160"/>
      <c r="I2154" s="160"/>
      <c r="J2154" s="160"/>
      <c r="K2154" s="160"/>
      <c r="L2154" s="160"/>
      <c r="M2154" s="160"/>
      <c r="N2154" s="160"/>
      <c r="O2154" s="160"/>
      <c r="P2154" s="160"/>
      <c r="Q2154" s="160"/>
      <c r="R2154" s="160"/>
      <c r="S2154" s="160"/>
      <c r="T2154" s="160"/>
      <c r="U2154" s="160"/>
      <c r="V2154" s="160"/>
      <c r="W2154" s="160"/>
      <c r="X2154" s="160"/>
      <c r="Y2154" s="160"/>
      <c r="Z2154" s="160"/>
      <c r="AA2154" s="160"/>
      <c r="AB2154" s="160"/>
      <c r="AC2154" s="160"/>
      <c r="AD2154" s="160"/>
      <c r="AE2154" s="160"/>
      <c r="AF2154" s="160"/>
      <c r="AG2154" s="160"/>
    </row>
    <row r="2155" spans="1:33" s="161" customFormat="1" ht="15">
      <c r="A2155" s="139"/>
      <c r="B2155" s="11" t="s">
        <v>1527</v>
      </c>
      <c r="C2155" s="9" t="s">
        <v>832</v>
      </c>
      <c r="D2155" s="39">
        <v>50</v>
      </c>
      <c r="E2155" s="586"/>
      <c r="F2155" s="56">
        <f>D2155*E2155</f>
        <v>0</v>
      </c>
      <c r="G2155" s="159"/>
      <c r="H2155" s="160"/>
      <c r="I2155" s="160"/>
      <c r="J2155" s="160"/>
      <c r="K2155" s="160"/>
      <c r="L2155" s="160"/>
      <c r="M2155" s="160"/>
      <c r="N2155" s="160"/>
      <c r="O2155" s="160"/>
      <c r="P2155" s="160"/>
      <c r="Q2155" s="160"/>
      <c r="R2155" s="160"/>
      <c r="S2155" s="160"/>
      <c r="T2155" s="160"/>
      <c r="U2155" s="160"/>
      <c r="V2155" s="160"/>
      <c r="W2155" s="160"/>
      <c r="X2155" s="160"/>
      <c r="Y2155" s="160"/>
      <c r="Z2155" s="160"/>
      <c r="AA2155" s="160"/>
      <c r="AB2155" s="160"/>
      <c r="AC2155" s="160"/>
      <c r="AD2155" s="160"/>
      <c r="AE2155" s="160"/>
      <c r="AF2155" s="160"/>
      <c r="AG2155" s="160"/>
    </row>
    <row r="2156" spans="1:33" s="161" customFormat="1" ht="15">
      <c r="A2156" s="139"/>
      <c r="B2156" s="11" t="s">
        <v>1528</v>
      </c>
      <c r="C2156" s="9" t="s">
        <v>832</v>
      </c>
      <c r="D2156" s="39">
        <v>90</v>
      </c>
      <c r="E2156" s="586"/>
      <c r="F2156" s="56">
        <f>D2156*E2156</f>
        <v>0</v>
      </c>
      <c r="G2156" s="159"/>
      <c r="H2156" s="160"/>
      <c r="I2156" s="160"/>
      <c r="J2156" s="160"/>
      <c r="K2156" s="160"/>
      <c r="L2156" s="160"/>
      <c r="M2156" s="160"/>
      <c r="N2156" s="160"/>
      <c r="O2156" s="160"/>
      <c r="P2156" s="160"/>
      <c r="Q2156" s="160"/>
      <c r="R2156" s="160"/>
      <c r="S2156" s="160"/>
      <c r="T2156" s="160"/>
      <c r="U2156" s="160"/>
      <c r="V2156" s="160"/>
      <c r="W2156" s="160"/>
      <c r="X2156" s="160"/>
      <c r="Y2156" s="160"/>
      <c r="Z2156" s="160"/>
      <c r="AA2156" s="160"/>
      <c r="AB2156" s="160"/>
      <c r="AC2156" s="160"/>
      <c r="AD2156" s="160"/>
      <c r="AE2156" s="160"/>
      <c r="AF2156" s="160"/>
      <c r="AG2156" s="160"/>
    </row>
    <row r="2157" spans="1:33" s="161" customFormat="1" ht="15">
      <c r="A2157" s="139"/>
      <c r="B2157" s="11"/>
      <c r="C2157" s="9"/>
      <c r="D2157" s="39"/>
      <c r="E2157" s="586"/>
      <c r="F2157" s="56"/>
      <c r="G2157" s="159"/>
      <c r="H2157" s="160"/>
      <c r="I2157" s="160"/>
      <c r="J2157" s="160"/>
      <c r="K2157" s="160"/>
      <c r="L2157" s="160"/>
      <c r="M2157" s="160"/>
      <c r="N2157" s="160"/>
      <c r="O2157" s="160"/>
      <c r="P2157" s="160"/>
      <c r="Q2157" s="160"/>
      <c r="R2157" s="160"/>
      <c r="S2157" s="160"/>
      <c r="T2157" s="160"/>
      <c r="U2157" s="160"/>
      <c r="V2157" s="160"/>
      <c r="W2157" s="160"/>
      <c r="X2157" s="160"/>
      <c r="Y2157" s="160"/>
      <c r="Z2157" s="160"/>
      <c r="AA2157" s="160"/>
      <c r="AB2157" s="160"/>
      <c r="AC2157" s="160"/>
      <c r="AD2157" s="160"/>
      <c r="AE2157" s="160"/>
      <c r="AF2157" s="160"/>
      <c r="AG2157" s="160"/>
    </row>
    <row r="2158" spans="1:33" s="161" customFormat="1" ht="255">
      <c r="A2158" s="139" t="s">
        <v>1609</v>
      </c>
      <c r="B2158" s="11" t="s">
        <v>1901</v>
      </c>
      <c r="C2158" s="9"/>
      <c r="D2158" s="39"/>
      <c r="E2158" s="586"/>
      <c r="F2158" s="56"/>
      <c r="G2158" s="159"/>
      <c r="H2158" s="160"/>
      <c r="I2158" s="160"/>
      <c r="J2158" s="160"/>
      <c r="K2158" s="160"/>
      <c r="L2158" s="160"/>
      <c r="M2158" s="160"/>
      <c r="N2158" s="160"/>
      <c r="O2158" s="160"/>
      <c r="P2158" s="160"/>
      <c r="Q2158" s="160"/>
      <c r="R2158" s="160"/>
      <c r="S2158" s="160"/>
      <c r="T2158" s="160"/>
      <c r="U2158" s="160"/>
      <c r="V2158" s="160"/>
      <c r="W2158" s="160"/>
      <c r="X2158" s="160"/>
      <c r="Y2158" s="160"/>
      <c r="Z2158" s="160"/>
      <c r="AA2158" s="160"/>
      <c r="AB2158" s="160"/>
      <c r="AC2158" s="160"/>
      <c r="AD2158" s="160"/>
      <c r="AE2158" s="160"/>
      <c r="AF2158" s="160"/>
      <c r="AG2158" s="160"/>
    </row>
    <row r="2159" spans="1:33" s="161" customFormat="1" ht="15">
      <c r="A2159" s="139"/>
      <c r="B2159" s="11" t="s">
        <v>1651</v>
      </c>
      <c r="C2159" s="9" t="s">
        <v>832</v>
      </c>
      <c r="D2159" s="39">
        <v>50</v>
      </c>
      <c r="E2159" s="586"/>
      <c r="F2159" s="56">
        <f>D2159*E2159</f>
        <v>0</v>
      </c>
      <c r="G2159" s="159"/>
      <c r="H2159" s="160"/>
      <c r="I2159" s="160"/>
      <c r="J2159" s="160"/>
      <c r="K2159" s="160"/>
      <c r="L2159" s="160"/>
      <c r="M2159" s="160"/>
      <c r="N2159" s="160"/>
      <c r="O2159" s="160"/>
      <c r="P2159" s="160"/>
      <c r="Q2159" s="160"/>
      <c r="R2159" s="160"/>
      <c r="S2159" s="160"/>
      <c r="T2159" s="160"/>
      <c r="U2159" s="160"/>
      <c r="V2159" s="160"/>
      <c r="W2159" s="160"/>
      <c r="X2159" s="160"/>
      <c r="Y2159" s="160"/>
      <c r="Z2159" s="160"/>
      <c r="AA2159" s="160"/>
      <c r="AB2159" s="160"/>
      <c r="AC2159" s="160"/>
      <c r="AD2159" s="160"/>
      <c r="AE2159" s="160"/>
      <c r="AF2159" s="160"/>
      <c r="AG2159" s="160"/>
    </row>
    <row r="2160" spans="1:33" s="161" customFormat="1" ht="15">
      <c r="A2160" s="139"/>
      <c r="B2160" s="11" t="s">
        <v>1652</v>
      </c>
      <c r="C2160" s="9" t="s">
        <v>832</v>
      </c>
      <c r="D2160" s="39">
        <v>170</v>
      </c>
      <c r="E2160" s="586"/>
      <c r="F2160" s="56">
        <f>D2160*E2160</f>
        <v>0</v>
      </c>
      <c r="G2160" s="159"/>
      <c r="H2160" s="160"/>
      <c r="I2160" s="160"/>
      <c r="J2160" s="160"/>
      <c r="K2160" s="160"/>
      <c r="L2160" s="160"/>
      <c r="M2160" s="160"/>
      <c r="N2160" s="160"/>
      <c r="O2160" s="160"/>
      <c r="P2160" s="160"/>
      <c r="Q2160" s="160"/>
      <c r="R2160" s="160"/>
      <c r="S2160" s="160"/>
      <c r="T2160" s="160"/>
      <c r="U2160" s="160"/>
      <c r="V2160" s="160"/>
      <c r="W2160" s="160"/>
      <c r="X2160" s="160"/>
      <c r="Y2160" s="160"/>
      <c r="Z2160" s="160"/>
      <c r="AA2160" s="160"/>
      <c r="AB2160" s="160"/>
      <c r="AC2160" s="160"/>
      <c r="AD2160" s="160"/>
      <c r="AE2160" s="160"/>
      <c r="AF2160" s="160"/>
      <c r="AG2160" s="160"/>
    </row>
    <row r="2161" spans="1:33" s="161" customFormat="1" ht="15">
      <c r="A2161" s="139"/>
      <c r="B2161" s="211"/>
      <c r="C2161" s="9"/>
      <c r="D2161" s="39"/>
      <c r="E2161" s="586"/>
      <c r="F2161" s="56"/>
      <c r="G2161" s="159"/>
      <c r="H2161" s="160"/>
      <c r="I2161" s="160"/>
      <c r="J2161" s="160"/>
      <c r="K2161" s="160"/>
      <c r="L2161" s="160"/>
      <c r="M2161" s="160"/>
      <c r="N2161" s="160"/>
      <c r="O2161" s="160"/>
      <c r="P2161" s="160"/>
      <c r="Q2161" s="160"/>
      <c r="R2161" s="160"/>
      <c r="S2161" s="160"/>
      <c r="T2161" s="160"/>
      <c r="U2161" s="160"/>
      <c r="V2161" s="160"/>
      <c r="W2161" s="160"/>
      <c r="X2161" s="160"/>
      <c r="Y2161" s="160"/>
      <c r="Z2161" s="160"/>
      <c r="AA2161" s="160"/>
      <c r="AB2161" s="160"/>
      <c r="AC2161" s="160"/>
      <c r="AD2161" s="160"/>
      <c r="AE2161" s="160"/>
      <c r="AF2161" s="160"/>
      <c r="AG2161" s="160"/>
    </row>
    <row r="2162" spans="1:33" s="203" customFormat="1" ht="178.5">
      <c r="A2162" s="139" t="s">
        <v>1610</v>
      </c>
      <c r="B2162" s="11" t="s">
        <v>620</v>
      </c>
      <c r="C2162" s="9"/>
      <c r="D2162" s="39"/>
      <c r="E2162" s="586"/>
      <c r="F2162" s="56"/>
      <c r="G2162" s="175"/>
      <c r="H2162" s="202"/>
      <c r="I2162" s="202"/>
      <c r="J2162" s="202"/>
      <c r="K2162" s="202"/>
      <c r="L2162" s="202"/>
      <c r="M2162" s="202"/>
      <c r="N2162" s="202"/>
      <c r="O2162" s="202"/>
      <c r="P2162" s="202"/>
      <c r="Q2162" s="202"/>
      <c r="R2162" s="202"/>
      <c r="S2162" s="202"/>
      <c r="T2162" s="202"/>
      <c r="U2162" s="202"/>
      <c r="V2162" s="202"/>
      <c r="W2162" s="202"/>
      <c r="X2162" s="202"/>
      <c r="Y2162" s="202"/>
      <c r="Z2162" s="202"/>
      <c r="AA2162" s="202"/>
      <c r="AB2162" s="202"/>
      <c r="AC2162" s="202"/>
      <c r="AD2162" s="202"/>
      <c r="AE2162" s="202"/>
      <c r="AF2162" s="202"/>
      <c r="AG2162" s="202"/>
    </row>
    <row r="2163" spans="1:33" s="161" customFormat="1" ht="25.5">
      <c r="A2163" s="139"/>
      <c r="B2163" s="11" t="s">
        <v>621</v>
      </c>
      <c r="C2163" s="9"/>
      <c r="D2163" s="39"/>
      <c r="E2163" s="586"/>
      <c r="F2163" s="56"/>
      <c r="G2163" s="159"/>
      <c r="H2163" s="160"/>
      <c r="I2163" s="160"/>
      <c r="J2163" s="160"/>
      <c r="K2163" s="160"/>
      <c r="L2163" s="160"/>
      <c r="M2163" s="160"/>
      <c r="N2163" s="160"/>
      <c r="O2163" s="160"/>
      <c r="P2163" s="160"/>
      <c r="Q2163" s="160"/>
      <c r="R2163" s="160"/>
      <c r="S2163" s="160"/>
      <c r="T2163" s="160"/>
      <c r="U2163" s="160"/>
      <c r="V2163" s="160"/>
      <c r="W2163" s="160"/>
      <c r="X2163" s="160"/>
      <c r="Y2163" s="160"/>
      <c r="Z2163" s="160"/>
      <c r="AA2163" s="160"/>
      <c r="AB2163" s="160"/>
      <c r="AC2163" s="160"/>
      <c r="AD2163" s="160"/>
      <c r="AE2163" s="160"/>
      <c r="AF2163" s="160"/>
      <c r="AG2163" s="160"/>
    </row>
    <row r="2164" spans="1:33" s="161" customFormat="1" ht="15">
      <c r="A2164" s="139"/>
      <c r="B2164" s="11" t="s">
        <v>622</v>
      </c>
      <c r="C2164" s="9" t="s">
        <v>832</v>
      </c>
      <c r="D2164" s="39">
        <v>50</v>
      </c>
      <c r="E2164" s="586"/>
      <c r="F2164" s="56">
        <f aca="true" t="shared" si="27" ref="F2164:F2170">D2164*E2164</f>
        <v>0</v>
      </c>
      <c r="G2164" s="159"/>
      <c r="H2164" s="160"/>
      <c r="I2164" s="160"/>
      <c r="J2164" s="160"/>
      <c r="K2164" s="160"/>
      <c r="L2164" s="160"/>
      <c r="M2164" s="160"/>
      <c r="N2164" s="160"/>
      <c r="O2164" s="160"/>
      <c r="P2164" s="160"/>
      <c r="Q2164" s="160"/>
      <c r="R2164" s="160"/>
      <c r="S2164" s="160"/>
      <c r="T2164" s="160"/>
      <c r="U2164" s="160"/>
      <c r="V2164" s="160"/>
      <c r="W2164" s="160"/>
      <c r="X2164" s="160"/>
      <c r="Y2164" s="160"/>
      <c r="Z2164" s="160"/>
      <c r="AA2164" s="160"/>
      <c r="AB2164" s="160"/>
      <c r="AC2164" s="160"/>
      <c r="AD2164" s="160"/>
      <c r="AE2164" s="160"/>
      <c r="AF2164" s="160"/>
      <c r="AG2164" s="160"/>
    </row>
    <row r="2165" spans="1:33" s="161" customFormat="1" ht="15">
      <c r="A2165" s="139"/>
      <c r="B2165" s="11" t="s">
        <v>623</v>
      </c>
      <c r="C2165" s="9" t="s">
        <v>832</v>
      </c>
      <c r="D2165" s="39">
        <v>170</v>
      </c>
      <c r="E2165" s="586"/>
      <c r="F2165" s="56">
        <f t="shared" si="27"/>
        <v>0</v>
      </c>
      <c r="G2165" s="159"/>
      <c r="H2165" s="160"/>
      <c r="I2165" s="160"/>
      <c r="J2165" s="160"/>
      <c r="K2165" s="160"/>
      <c r="L2165" s="160"/>
      <c r="M2165" s="160"/>
      <c r="N2165" s="160"/>
      <c r="O2165" s="160"/>
      <c r="P2165" s="160"/>
      <c r="Q2165" s="160"/>
      <c r="R2165" s="160"/>
      <c r="S2165" s="160"/>
      <c r="T2165" s="160"/>
      <c r="U2165" s="160"/>
      <c r="V2165" s="160"/>
      <c r="W2165" s="160"/>
      <c r="X2165" s="160"/>
      <c r="Y2165" s="160"/>
      <c r="Z2165" s="160"/>
      <c r="AA2165" s="160"/>
      <c r="AB2165" s="160"/>
      <c r="AC2165" s="160"/>
      <c r="AD2165" s="160"/>
      <c r="AE2165" s="160"/>
      <c r="AF2165" s="160"/>
      <c r="AG2165" s="160"/>
    </row>
    <row r="2166" spans="1:33" s="161" customFormat="1" ht="15">
      <c r="A2166" s="139"/>
      <c r="B2166" s="11" t="s">
        <v>624</v>
      </c>
      <c r="C2166" s="9" t="s">
        <v>832</v>
      </c>
      <c r="D2166" s="39">
        <v>220</v>
      </c>
      <c r="E2166" s="586"/>
      <c r="F2166" s="56">
        <f t="shared" si="27"/>
        <v>0</v>
      </c>
      <c r="G2166" s="159"/>
      <c r="H2166" s="160"/>
      <c r="I2166" s="160"/>
      <c r="J2166" s="160"/>
      <c r="K2166" s="160"/>
      <c r="L2166" s="160"/>
      <c r="M2166" s="160"/>
      <c r="N2166" s="160"/>
      <c r="O2166" s="160"/>
      <c r="P2166" s="160"/>
      <c r="Q2166" s="160"/>
      <c r="R2166" s="160"/>
      <c r="S2166" s="160"/>
      <c r="T2166" s="160"/>
      <c r="U2166" s="160"/>
      <c r="V2166" s="160"/>
      <c r="W2166" s="160"/>
      <c r="X2166" s="160"/>
      <c r="Y2166" s="160"/>
      <c r="Z2166" s="160"/>
      <c r="AA2166" s="160"/>
      <c r="AB2166" s="160"/>
      <c r="AC2166" s="160"/>
      <c r="AD2166" s="160"/>
      <c r="AE2166" s="160"/>
      <c r="AF2166" s="160"/>
      <c r="AG2166" s="160"/>
    </row>
    <row r="2167" spans="1:33" s="161" customFormat="1" ht="15">
      <c r="A2167" s="139"/>
      <c r="B2167" s="11" t="s">
        <v>625</v>
      </c>
      <c r="C2167" s="9" t="s">
        <v>832</v>
      </c>
      <c r="D2167" s="39">
        <v>160</v>
      </c>
      <c r="E2167" s="586"/>
      <c r="F2167" s="56">
        <f t="shared" si="27"/>
        <v>0</v>
      </c>
      <c r="G2167" s="159"/>
      <c r="H2167" s="160"/>
      <c r="I2167" s="160"/>
      <c r="J2167" s="160"/>
      <c r="K2167" s="160"/>
      <c r="L2167" s="160"/>
      <c r="M2167" s="160"/>
      <c r="N2167" s="160"/>
      <c r="O2167" s="160"/>
      <c r="P2167" s="160"/>
      <c r="Q2167" s="160"/>
      <c r="R2167" s="160"/>
      <c r="S2167" s="160"/>
      <c r="T2167" s="160"/>
      <c r="U2167" s="160"/>
      <c r="V2167" s="160"/>
      <c r="W2167" s="160"/>
      <c r="X2167" s="160"/>
      <c r="Y2167" s="160"/>
      <c r="Z2167" s="160"/>
      <c r="AA2167" s="160"/>
      <c r="AB2167" s="160"/>
      <c r="AC2167" s="160"/>
      <c r="AD2167" s="160"/>
      <c r="AE2167" s="160"/>
      <c r="AF2167" s="160"/>
      <c r="AG2167" s="160"/>
    </row>
    <row r="2168" spans="1:33" s="161" customFormat="1" ht="15">
      <c r="A2168" s="139"/>
      <c r="B2168" s="11" t="s">
        <v>626</v>
      </c>
      <c r="C2168" s="9" t="s">
        <v>832</v>
      </c>
      <c r="D2168" s="39">
        <v>110</v>
      </c>
      <c r="E2168" s="586"/>
      <c r="F2168" s="56">
        <f t="shared" si="27"/>
        <v>0</v>
      </c>
      <c r="G2168" s="159"/>
      <c r="H2168" s="160"/>
      <c r="I2168" s="160"/>
      <c r="J2168" s="160"/>
      <c r="K2168" s="160"/>
      <c r="L2168" s="160"/>
      <c r="M2168" s="160"/>
      <c r="N2168" s="160"/>
      <c r="O2168" s="160"/>
      <c r="P2168" s="160"/>
      <c r="Q2168" s="160"/>
      <c r="R2168" s="160"/>
      <c r="S2168" s="160"/>
      <c r="T2168" s="160"/>
      <c r="U2168" s="160"/>
      <c r="V2168" s="160"/>
      <c r="W2168" s="160"/>
      <c r="X2168" s="160"/>
      <c r="Y2168" s="160"/>
      <c r="Z2168" s="160"/>
      <c r="AA2168" s="160"/>
      <c r="AB2168" s="160"/>
      <c r="AC2168" s="160"/>
      <c r="AD2168" s="160"/>
      <c r="AE2168" s="160"/>
      <c r="AF2168" s="160"/>
      <c r="AG2168" s="160"/>
    </row>
    <row r="2169" spans="1:33" s="161" customFormat="1" ht="15">
      <c r="A2169" s="139"/>
      <c r="B2169" s="11" t="s">
        <v>627</v>
      </c>
      <c r="C2169" s="9" t="s">
        <v>832</v>
      </c>
      <c r="D2169" s="39">
        <v>50</v>
      </c>
      <c r="E2169" s="586"/>
      <c r="F2169" s="56">
        <f t="shared" si="27"/>
        <v>0</v>
      </c>
      <c r="G2169" s="159"/>
      <c r="H2169" s="160"/>
      <c r="I2169" s="160"/>
      <c r="J2169" s="160"/>
      <c r="K2169" s="160"/>
      <c r="L2169" s="160"/>
      <c r="M2169" s="160"/>
      <c r="N2169" s="160"/>
      <c r="O2169" s="160"/>
      <c r="P2169" s="160"/>
      <c r="Q2169" s="160"/>
      <c r="R2169" s="160"/>
      <c r="S2169" s="160"/>
      <c r="T2169" s="160"/>
      <c r="U2169" s="160"/>
      <c r="V2169" s="160"/>
      <c r="W2169" s="160"/>
      <c r="X2169" s="160"/>
      <c r="Y2169" s="160"/>
      <c r="Z2169" s="160"/>
      <c r="AA2169" s="160"/>
      <c r="AB2169" s="160"/>
      <c r="AC2169" s="160"/>
      <c r="AD2169" s="160"/>
      <c r="AE2169" s="160"/>
      <c r="AF2169" s="160"/>
      <c r="AG2169" s="160"/>
    </row>
    <row r="2170" spans="1:33" s="161" customFormat="1" ht="15">
      <c r="A2170" s="139"/>
      <c r="B2170" s="11" t="s">
        <v>628</v>
      </c>
      <c r="C2170" s="9" t="s">
        <v>832</v>
      </c>
      <c r="D2170" s="39">
        <v>90</v>
      </c>
      <c r="E2170" s="586"/>
      <c r="F2170" s="56">
        <f t="shared" si="27"/>
        <v>0</v>
      </c>
      <c r="G2170" s="159"/>
      <c r="H2170" s="160"/>
      <c r="I2170" s="160"/>
      <c r="J2170" s="160"/>
      <c r="K2170" s="160"/>
      <c r="L2170" s="160"/>
      <c r="M2170" s="160"/>
      <c r="N2170" s="160"/>
      <c r="O2170" s="160"/>
      <c r="P2170" s="160"/>
      <c r="Q2170" s="160"/>
      <c r="R2170" s="160"/>
      <c r="S2170" s="160"/>
      <c r="T2170" s="160"/>
      <c r="U2170" s="160"/>
      <c r="V2170" s="160"/>
      <c r="W2170" s="160"/>
      <c r="X2170" s="160"/>
      <c r="Y2170" s="160"/>
      <c r="Z2170" s="160"/>
      <c r="AA2170" s="160"/>
      <c r="AB2170" s="160"/>
      <c r="AC2170" s="160"/>
      <c r="AD2170" s="160"/>
      <c r="AE2170" s="160"/>
      <c r="AF2170" s="160"/>
      <c r="AG2170" s="160"/>
    </row>
    <row r="2171" spans="1:33" s="161" customFormat="1" ht="15">
      <c r="A2171" s="139"/>
      <c r="B2171" s="1"/>
      <c r="C2171" s="9"/>
      <c r="D2171" s="39"/>
      <c r="E2171" s="586"/>
      <c r="F2171" s="56"/>
      <c r="G2171" s="159"/>
      <c r="H2171" s="160"/>
      <c r="I2171" s="160"/>
      <c r="J2171" s="160"/>
      <c r="K2171" s="160"/>
      <c r="L2171" s="160"/>
      <c r="M2171" s="160"/>
      <c r="N2171" s="160"/>
      <c r="O2171" s="160"/>
      <c r="P2171" s="160"/>
      <c r="Q2171" s="160"/>
      <c r="R2171" s="160"/>
      <c r="S2171" s="160"/>
      <c r="T2171" s="160"/>
      <c r="U2171" s="160"/>
      <c r="V2171" s="160"/>
      <c r="W2171" s="160"/>
      <c r="X2171" s="160"/>
      <c r="Y2171" s="160"/>
      <c r="Z2171" s="160"/>
      <c r="AA2171" s="160"/>
      <c r="AB2171" s="160"/>
      <c r="AC2171" s="160"/>
      <c r="AD2171" s="160"/>
      <c r="AE2171" s="160"/>
      <c r="AF2171" s="160"/>
      <c r="AG2171" s="160"/>
    </row>
    <row r="2172" spans="1:33" s="161" customFormat="1" ht="127.5">
      <c r="A2172" s="139" t="s">
        <v>1612</v>
      </c>
      <c r="B2172" s="11" t="s">
        <v>629</v>
      </c>
      <c r="C2172" s="39"/>
      <c r="D2172" s="39"/>
      <c r="E2172" s="586"/>
      <c r="F2172" s="56"/>
      <c r="G2172" s="159"/>
      <c r="H2172" s="160"/>
      <c r="I2172" s="160"/>
      <c r="J2172" s="160"/>
      <c r="K2172" s="160"/>
      <c r="L2172" s="160"/>
      <c r="M2172" s="160"/>
      <c r="N2172" s="160"/>
      <c r="O2172" s="160"/>
      <c r="P2172" s="160"/>
      <c r="Q2172" s="160"/>
      <c r="R2172" s="160"/>
      <c r="S2172" s="160"/>
      <c r="T2172" s="160"/>
      <c r="U2172" s="160"/>
      <c r="V2172" s="160"/>
      <c r="W2172" s="160"/>
      <c r="X2172" s="160"/>
      <c r="Y2172" s="160"/>
      <c r="Z2172" s="160"/>
      <c r="AA2172" s="160"/>
      <c r="AB2172" s="160"/>
      <c r="AC2172" s="160"/>
      <c r="AD2172" s="160"/>
      <c r="AE2172" s="160"/>
      <c r="AF2172" s="160"/>
      <c r="AG2172" s="160"/>
    </row>
    <row r="2173" spans="1:33" s="161" customFormat="1" ht="15">
      <c r="A2173" s="139"/>
      <c r="B2173" s="11" t="s">
        <v>630</v>
      </c>
      <c r="C2173" s="39" t="s">
        <v>832</v>
      </c>
      <c r="D2173" s="39">
        <v>750</v>
      </c>
      <c r="E2173" s="586"/>
      <c r="F2173" s="56">
        <f>D2173*E2173</f>
        <v>0</v>
      </c>
      <c r="G2173" s="159"/>
      <c r="H2173" s="160"/>
      <c r="I2173" s="160"/>
      <c r="J2173" s="160"/>
      <c r="K2173" s="160"/>
      <c r="L2173" s="160"/>
      <c r="M2173" s="160"/>
      <c r="N2173" s="160"/>
      <c r="O2173" s="160"/>
      <c r="P2173" s="160"/>
      <c r="Q2173" s="160"/>
      <c r="R2173" s="160"/>
      <c r="S2173" s="160"/>
      <c r="T2173" s="160"/>
      <c r="U2173" s="160"/>
      <c r="V2173" s="160"/>
      <c r="W2173" s="160"/>
      <c r="X2173" s="160"/>
      <c r="Y2173" s="160"/>
      <c r="Z2173" s="160"/>
      <c r="AA2173" s="160"/>
      <c r="AB2173" s="160"/>
      <c r="AC2173" s="160"/>
      <c r="AD2173" s="160"/>
      <c r="AE2173" s="160"/>
      <c r="AF2173" s="160"/>
      <c r="AG2173" s="160"/>
    </row>
    <row r="2174" spans="1:33" s="161" customFormat="1" ht="15">
      <c r="A2174" s="139"/>
      <c r="B2174" s="1"/>
      <c r="C2174" s="9"/>
      <c r="D2174" s="39"/>
      <c r="E2174" s="586"/>
      <c r="F2174" s="56"/>
      <c r="G2174" s="159"/>
      <c r="H2174" s="160"/>
      <c r="I2174" s="160"/>
      <c r="J2174" s="160"/>
      <c r="K2174" s="160"/>
      <c r="L2174" s="160"/>
      <c r="M2174" s="160"/>
      <c r="N2174" s="160"/>
      <c r="O2174" s="160"/>
      <c r="P2174" s="160"/>
      <c r="Q2174" s="160"/>
      <c r="R2174" s="160"/>
      <c r="S2174" s="160"/>
      <c r="T2174" s="160"/>
      <c r="U2174" s="160"/>
      <c r="V2174" s="160"/>
      <c r="W2174" s="160"/>
      <c r="X2174" s="160"/>
      <c r="Y2174" s="160"/>
      <c r="Z2174" s="160"/>
      <c r="AA2174" s="160"/>
      <c r="AB2174" s="160"/>
      <c r="AC2174" s="160"/>
      <c r="AD2174" s="160"/>
      <c r="AE2174" s="160"/>
      <c r="AF2174" s="160"/>
      <c r="AG2174" s="160"/>
    </row>
    <row r="2175" spans="1:33" s="161" customFormat="1" ht="51">
      <c r="A2175" s="139" t="s">
        <v>1874</v>
      </c>
      <c r="B2175" s="41" t="s">
        <v>631</v>
      </c>
      <c r="C2175" s="39"/>
      <c r="D2175" s="39"/>
      <c r="E2175" s="586"/>
      <c r="F2175" s="56"/>
      <c r="G2175" s="159"/>
      <c r="H2175" s="160"/>
      <c r="I2175" s="160"/>
      <c r="J2175" s="160"/>
      <c r="K2175" s="160"/>
      <c r="L2175" s="160"/>
      <c r="M2175" s="160"/>
      <c r="N2175" s="160"/>
      <c r="O2175" s="160"/>
      <c r="P2175" s="160"/>
      <c r="Q2175" s="160"/>
      <c r="R2175" s="160"/>
      <c r="S2175" s="160"/>
      <c r="T2175" s="160"/>
      <c r="U2175" s="160"/>
      <c r="V2175" s="160"/>
      <c r="W2175" s="160"/>
      <c r="X2175" s="160"/>
      <c r="Y2175" s="160"/>
      <c r="Z2175" s="160"/>
      <c r="AA2175" s="160"/>
      <c r="AB2175" s="160"/>
      <c r="AC2175" s="160"/>
      <c r="AD2175" s="160"/>
      <c r="AE2175" s="160"/>
      <c r="AF2175" s="160"/>
      <c r="AG2175" s="160"/>
    </row>
    <row r="2176" spans="1:33" s="161" customFormat="1" ht="15">
      <c r="A2176" s="139"/>
      <c r="B2176" s="41" t="s">
        <v>1863</v>
      </c>
      <c r="C2176" s="39" t="s">
        <v>886</v>
      </c>
      <c r="D2176" s="39">
        <v>15</v>
      </c>
      <c r="E2176" s="586"/>
      <c r="F2176" s="56">
        <f>D2176*E2176</f>
        <v>0</v>
      </c>
      <c r="G2176" s="159"/>
      <c r="H2176" s="160"/>
      <c r="I2176" s="160"/>
      <c r="J2176" s="160"/>
      <c r="K2176" s="160"/>
      <c r="L2176" s="160"/>
      <c r="M2176" s="160"/>
      <c r="N2176" s="160"/>
      <c r="O2176" s="160"/>
      <c r="P2176" s="160"/>
      <c r="Q2176" s="160"/>
      <c r="R2176" s="160"/>
      <c r="S2176" s="160"/>
      <c r="T2176" s="160"/>
      <c r="U2176" s="160"/>
      <c r="V2176" s="160"/>
      <c r="W2176" s="160"/>
      <c r="X2176" s="160"/>
      <c r="Y2176" s="160"/>
      <c r="Z2176" s="160"/>
      <c r="AA2176" s="160"/>
      <c r="AB2176" s="160"/>
      <c r="AC2176" s="160"/>
      <c r="AD2176" s="160"/>
      <c r="AE2176" s="160"/>
      <c r="AF2176" s="160"/>
      <c r="AG2176" s="160"/>
    </row>
    <row r="2177" spans="1:33" s="161" customFormat="1" ht="15">
      <c r="A2177" s="139"/>
      <c r="B2177" s="51"/>
      <c r="C2177" s="39"/>
      <c r="D2177" s="39"/>
      <c r="E2177" s="586"/>
      <c r="F2177" s="56"/>
      <c r="G2177" s="159"/>
      <c r="H2177" s="160"/>
      <c r="I2177" s="160"/>
      <c r="J2177" s="160"/>
      <c r="K2177" s="160"/>
      <c r="L2177" s="160"/>
      <c r="M2177" s="160"/>
      <c r="N2177" s="160"/>
      <c r="O2177" s="160"/>
      <c r="P2177" s="160"/>
      <c r="Q2177" s="160"/>
      <c r="R2177" s="160"/>
      <c r="S2177" s="160"/>
      <c r="T2177" s="160"/>
      <c r="U2177" s="160"/>
      <c r="V2177" s="160"/>
      <c r="W2177" s="160"/>
      <c r="X2177" s="160"/>
      <c r="Y2177" s="160"/>
      <c r="Z2177" s="160"/>
      <c r="AA2177" s="160"/>
      <c r="AB2177" s="160"/>
      <c r="AC2177" s="160"/>
      <c r="AD2177" s="160"/>
      <c r="AE2177" s="160"/>
      <c r="AF2177" s="160"/>
      <c r="AG2177" s="160"/>
    </row>
    <row r="2178" spans="1:33" s="161" customFormat="1" ht="140.25">
      <c r="A2178" s="139" t="s">
        <v>1875</v>
      </c>
      <c r="B2178" s="41" t="s">
        <v>632</v>
      </c>
      <c r="C2178" s="59"/>
      <c r="D2178" s="39"/>
      <c r="E2178" s="586"/>
      <c r="F2178" s="56"/>
      <c r="G2178" s="159"/>
      <c r="H2178" s="160"/>
      <c r="I2178" s="160"/>
      <c r="J2178" s="160"/>
      <c r="K2178" s="160"/>
      <c r="L2178" s="160"/>
      <c r="M2178" s="160"/>
      <c r="N2178" s="160"/>
      <c r="O2178" s="160"/>
      <c r="P2178" s="160"/>
      <c r="Q2178" s="160"/>
      <c r="R2178" s="160"/>
      <c r="S2178" s="160"/>
      <c r="T2178" s="160"/>
      <c r="U2178" s="160"/>
      <c r="V2178" s="160"/>
      <c r="W2178" s="160"/>
      <c r="X2178" s="160"/>
      <c r="Y2178" s="160"/>
      <c r="Z2178" s="160"/>
      <c r="AA2178" s="160"/>
      <c r="AB2178" s="160"/>
      <c r="AC2178" s="160"/>
      <c r="AD2178" s="160"/>
      <c r="AE2178" s="160"/>
      <c r="AF2178" s="160"/>
      <c r="AG2178" s="160"/>
    </row>
    <row r="2179" spans="1:33" s="161" customFormat="1" ht="15">
      <c r="A2179" s="139"/>
      <c r="B2179" s="41" t="s">
        <v>1641</v>
      </c>
      <c r="C2179" s="59"/>
      <c r="D2179" s="39"/>
      <c r="E2179" s="586"/>
      <c r="F2179" s="56"/>
      <c r="G2179" s="159"/>
      <c r="H2179" s="160"/>
      <c r="I2179" s="160"/>
      <c r="J2179" s="160"/>
      <c r="K2179" s="160"/>
      <c r="L2179" s="160"/>
      <c r="M2179" s="160"/>
      <c r="N2179" s="160"/>
      <c r="O2179" s="160"/>
      <c r="P2179" s="160"/>
      <c r="Q2179" s="160"/>
      <c r="R2179" s="160"/>
      <c r="S2179" s="160"/>
      <c r="T2179" s="160"/>
      <c r="U2179" s="160"/>
      <c r="V2179" s="160"/>
      <c r="W2179" s="160"/>
      <c r="X2179" s="160"/>
      <c r="Y2179" s="160"/>
      <c r="Z2179" s="160"/>
      <c r="AA2179" s="160"/>
      <c r="AB2179" s="160"/>
      <c r="AC2179" s="160"/>
      <c r="AD2179" s="160"/>
      <c r="AE2179" s="160"/>
      <c r="AF2179" s="160"/>
      <c r="AG2179" s="160"/>
    </row>
    <row r="2180" spans="1:33" s="161" customFormat="1" ht="15">
      <c r="A2180" s="139"/>
      <c r="B2180" s="41" t="s">
        <v>1642</v>
      </c>
      <c r="C2180" s="59"/>
      <c r="D2180" s="39"/>
      <c r="E2180" s="586"/>
      <c r="F2180" s="56"/>
      <c r="G2180" s="159"/>
      <c r="H2180" s="160"/>
      <c r="I2180" s="160"/>
      <c r="J2180" s="160"/>
      <c r="K2180" s="160"/>
      <c r="L2180" s="160"/>
      <c r="M2180" s="160"/>
      <c r="N2180" s="160"/>
      <c r="O2180" s="160"/>
      <c r="P2180" s="160"/>
      <c r="Q2180" s="160"/>
      <c r="R2180" s="160"/>
      <c r="S2180" s="160"/>
      <c r="T2180" s="160"/>
      <c r="U2180" s="160"/>
      <c r="V2180" s="160"/>
      <c r="W2180" s="160"/>
      <c r="X2180" s="160"/>
      <c r="Y2180" s="160"/>
      <c r="Z2180" s="160"/>
      <c r="AA2180" s="160"/>
      <c r="AB2180" s="160"/>
      <c r="AC2180" s="160"/>
      <c r="AD2180" s="160"/>
      <c r="AE2180" s="160"/>
      <c r="AF2180" s="160"/>
      <c r="AG2180" s="160"/>
    </row>
    <row r="2181" spans="1:33" s="161" customFormat="1" ht="15">
      <c r="A2181" s="139"/>
      <c r="B2181" s="41" t="s">
        <v>1643</v>
      </c>
      <c r="C2181" s="59"/>
      <c r="D2181" s="39"/>
      <c r="E2181" s="586"/>
      <c r="F2181" s="56"/>
      <c r="G2181" s="159"/>
      <c r="H2181" s="160"/>
      <c r="I2181" s="160"/>
      <c r="J2181" s="160"/>
      <c r="K2181" s="160"/>
      <c r="L2181" s="160"/>
      <c r="M2181" s="160"/>
      <c r="N2181" s="160"/>
      <c r="O2181" s="160"/>
      <c r="P2181" s="160"/>
      <c r="Q2181" s="160"/>
      <c r="R2181" s="160"/>
      <c r="S2181" s="160"/>
      <c r="T2181" s="160"/>
      <c r="U2181" s="160"/>
      <c r="V2181" s="160"/>
      <c r="W2181" s="160"/>
      <c r="X2181" s="160"/>
      <c r="Y2181" s="160"/>
      <c r="Z2181" s="160"/>
      <c r="AA2181" s="160"/>
      <c r="AB2181" s="160"/>
      <c r="AC2181" s="160"/>
      <c r="AD2181" s="160"/>
      <c r="AE2181" s="160"/>
      <c r="AF2181" s="160"/>
      <c r="AG2181" s="160"/>
    </row>
    <row r="2182" spans="1:33" s="161" customFormat="1" ht="15">
      <c r="A2182" s="139"/>
      <c r="B2182" s="1"/>
      <c r="C2182" s="39" t="s">
        <v>886</v>
      </c>
      <c r="D2182" s="39">
        <v>18</v>
      </c>
      <c r="E2182" s="586"/>
      <c r="F2182" s="56">
        <f>D2182*E2182</f>
        <v>0</v>
      </c>
      <c r="G2182" s="159"/>
      <c r="H2182" s="160"/>
      <c r="I2182" s="160"/>
      <c r="J2182" s="160"/>
      <c r="K2182" s="160"/>
      <c r="L2182" s="160"/>
      <c r="M2182" s="160"/>
      <c r="N2182" s="160"/>
      <c r="O2182" s="160"/>
      <c r="P2182" s="160"/>
      <c r="Q2182" s="160"/>
      <c r="R2182" s="160"/>
      <c r="S2182" s="160"/>
      <c r="T2182" s="160"/>
      <c r="U2182" s="160"/>
      <c r="V2182" s="160"/>
      <c r="W2182" s="160"/>
      <c r="X2182" s="160"/>
      <c r="Y2182" s="160"/>
      <c r="Z2182" s="160"/>
      <c r="AA2182" s="160"/>
      <c r="AB2182" s="160"/>
      <c r="AC2182" s="160"/>
      <c r="AD2182" s="160"/>
      <c r="AE2182" s="160"/>
      <c r="AF2182" s="160"/>
      <c r="AG2182" s="160"/>
    </row>
    <row r="2183" spans="1:33" s="161" customFormat="1" ht="15">
      <c r="A2183" s="139"/>
      <c r="B2183" s="1"/>
      <c r="C2183" s="39"/>
      <c r="D2183" s="39"/>
      <c r="E2183" s="586"/>
      <c r="F2183" s="56"/>
      <c r="G2183" s="159"/>
      <c r="H2183" s="160"/>
      <c r="I2183" s="160"/>
      <c r="J2183" s="160"/>
      <c r="K2183" s="160"/>
      <c r="L2183" s="160"/>
      <c r="M2183" s="160"/>
      <c r="N2183" s="160"/>
      <c r="O2183" s="160"/>
      <c r="P2183" s="160"/>
      <c r="Q2183" s="160"/>
      <c r="R2183" s="160"/>
      <c r="S2183" s="160"/>
      <c r="T2183" s="160"/>
      <c r="U2183" s="160"/>
      <c r="V2183" s="160"/>
      <c r="W2183" s="160"/>
      <c r="X2183" s="160"/>
      <c r="Y2183" s="160"/>
      <c r="Z2183" s="160"/>
      <c r="AA2183" s="160"/>
      <c r="AB2183" s="160"/>
      <c r="AC2183" s="160"/>
      <c r="AD2183" s="160"/>
      <c r="AE2183" s="160"/>
      <c r="AF2183" s="160"/>
      <c r="AG2183" s="160"/>
    </row>
    <row r="2184" spans="1:33" s="161" customFormat="1" ht="25.5">
      <c r="A2184" s="139" t="s">
        <v>1876</v>
      </c>
      <c r="B2184" s="41" t="s">
        <v>1864</v>
      </c>
      <c r="C2184" s="39"/>
      <c r="D2184" s="39"/>
      <c r="E2184" s="586"/>
      <c r="F2184" s="56"/>
      <c r="G2184" s="159"/>
      <c r="H2184" s="160"/>
      <c r="I2184" s="160"/>
      <c r="J2184" s="160"/>
      <c r="K2184" s="160"/>
      <c r="L2184" s="160"/>
      <c r="M2184" s="160"/>
      <c r="N2184" s="160"/>
      <c r="O2184" s="160"/>
      <c r="P2184" s="160"/>
      <c r="Q2184" s="160"/>
      <c r="R2184" s="160"/>
      <c r="S2184" s="160"/>
      <c r="T2184" s="160"/>
      <c r="U2184" s="160"/>
      <c r="V2184" s="160"/>
      <c r="W2184" s="160"/>
      <c r="X2184" s="160"/>
      <c r="Y2184" s="160"/>
      <c r="Z2184" s="160"/>
      <c r="AA2184" s="160"/>
      <c r="AB2184" s="160"/>
      <c r="AC2184" s="160"/>
      <c r="AD2184" s="160"/>
      <c r="AE2184" s="160"/>
      <c r="AF2184" s="160"/>
      <c r="AG2184" s="160"/>
    </row>
    <row r="2185" spans="1:33" s="161" customFormat="1" ht="15">
      <c r="A2185" s="139"/>
      <c r="B2185" s="41"/>
      <c r="C2185" s="39" t="s">
        <v>886</v>
      </c>
      <c r="D2185" s="39">
        <v>50</v>
      </c>
      <c r="E2185" s="586"/>
      <c r="F2185" s="56">
        <f>D2185*E2185</f>
        <v>0</v>
      </c>
      <c r="G2185" s="159"/>
      <c r="H2185" s="160"/>
      <c r="I2185" s="160"/>
      <c r="J2185" s="160"/>
      <c r="K2185" s="160"/>
      <c r="L2185" s="160"/>
      <c r="M2185" s="160"/>
      <c r="N2185" s="160"/>
      <c r="O2185" s="160"/>
      <c r="P2185" s="160"/>
      <c r="Q2185" s="160"/>
      <c r="R2185" s="160"/>
      <c r="S2185" s="160"/>
      <c r="T2185" s="160"/>
      <c r="U2185" s="160"/>
      <c r="V2185" s="160"/>
      <c r="W2185" s="160"/>
      <c r="X2185" s="160"/>
      <c r="Y2185" s="160"/>
      <c r="Z2185" s="160"/>
      <c r="AA2185" s="160"/>
      <c r="AB2185" s="160"/>
      <c r="AC2185" s="160"/>
      <c r="AD2185" s="160"/>
      <c r="AE2185" s="160"/>
      <c r="AF2185" s="160"/>
      <c r="AG2185" s="160"/>
    </row>
    <row r="2186" spans="1:33" s="161" customFormat="1" ht="15">
      <c r="A2186" s="139"/>
      <c r="B2186" s="41"/>
      <c r="C2186" s="51"/>
      <c r="D2186" s="39"/>
      <c r="E2186" s="586"/>
      <c r="F2186" s="56"/>
      <c r="G2186" s="159"/>
      <c r="H2186" s="160"/>
      <c r="I2186" s="160"/>
      <c r="J2186" s="160"/>
      <c r="K2186" s="160"/>
      <c r="L2186" s="160"/>
      <c r="M2186" s="160"/>
      <c r="N2186" s="160"/>
      <c r="O2186" s="160"/>
      <c r="P2186" s="160"/>
      <c r="Q2186" s="160"/>
      <c r="R2186" s="160"/>
      <c r="S2186" s="160"/>
      <c r="T2186" s="160"/>
      <c r="U2186" s="160"/>
      <c r="V2186" s="160"/>
      <c r="W2186" s="160"/>
      <c r="X2186" s="160"/>
      <c r="Y2186" s="160"/>
      <c r="Z2186" s="160"/>
      <c r="AA2186" s="160"/>
      <c r="AB2186" s="160"/>
      <c r="AC2186" s="160"/>
      <c r="AD2186" s="160"/>
      <c r="AE2186" s="160"/>
      <c r="AF2186" s="160"/>
      <c r="AG2186" s="160"/>
    </row>
    <row r="2187" spans="1:33" s="176" customFormat="1" ht="204">
      <c r="A2187" s="139" t="s">
        <v>1877</v>
      </c>
      <c r="B2187" s="1" t="s">
        <v>633</v>
      </c>
      <c r="C2187" s="39" t="s">
        <v>1588</v>
      </c>
      <c r="D2187" s="39">
        <v>14</v>
      </c>
      <c r="E2187" s="586"/>
      <c r="F2187" s="56">
        <f>D2187*E2187</f>
        <v>0</v>
      </c>
      <c r="G2187" s="175"/>
      <c r="H2187" s="175"/>
      <c r="I2187" s="175"/>
      <c r="J2187" s="175"/>
      <c r="K2187" s="175"/>
      <c r="L2187" s="175"/>
      <c r="M2187" s="175"/>
      <c r="N2187" s="175"/>
      <c r="O2187" s="175"/>
      <c r="P2187" s="175"/>
      <c r="Q2187" s="175"/>
      <c r="R2187" s="175"/>
      <c r="S2187" s="175"/>
      <c r="T2187" s="175"/>
      <c r="U2187" s="175"/>
      <c r="V2187" s="175"/>
      <c r="W2187" s="175"/>
      <c r="X2187" s="175"/>
      <c r="Y2187" s="175"/>
      <c r="Z2187" s="175"/>
      <c r="AA2187" s="175"/>
      <c r="AB2187" s="175"/>
      <c r="AC2187" s="175"/>
      <c r="AD2187" s="175"/>
      <c r="AE2187" s="175"/>
      <c r="AF2187" s="175"/>
      <c r="AG2187" s="175"/>
    </row>
    <row r="2188" spans="1:33" s="161" customFormat="1" ht="15">
      <c r="A2188" s="139"/>
      <c r="B2188" s="41"/>
      <c r="C2188" s="39"/>
      <c r="D2188" s="39"/>
      <c r="E2188" s="586"/>
      <c r="F2188" s="56"/>
      <c r="G2188" s="159"/>
      <c r="H2188" s="160"/>
      <c r="I2188" s="160"/>
      <c r="J2188" s="160"/>
      <c r="K2188" s="160"/>
      <c r="L2188" s="160"/>
      <c r="M2188" s="160"/>
      <c r="N2188" s="160"/>
      <c r="O2188" s="160"/>
      <c r="P2188" s="160"/>
      <c r="Q2188" s="160"/>
      <c r="R2188" s="160"/>
      <c r="S2188" s="160"/>
      <c r="T2188" s="160"/>
      <c r="U2188" s="160"/>
      <c r="V2188" s="160"/>
      <c r="W2188" s="160"/>
      <c r="X2188" s="160"/>
      <c r="Y2188" s="160"/>
      <c r="Z2188" s="160"/>
      <c r="AA2188" s="160"/>
      <c r="AB2188" s="160"/>
      <c r="AC2188" s="160"/>
      <c r="AD2188" s="160"/>
      <c r="AE2188" s="160"/>
      <c r="AF2188" s="160"/>
      <c r="AG2188" s="160"/>
    </row>
    <row r="2189" spans="1:33" s="176" customFormat="1" ht="15">
      <c r="A2189" s="139" t="s">
        <v>1878</v>
      </c>
      <c r="B2189" s="1" t="s">
        <v>1664</v>
      </c>
      <c r="C2189" s="39" t="s">
        <v>1588</v>
      </c>
      <c r="D2189" s="39">
        <v>1</v>
      </c>
      <c r="E2189" s="586"/>
      <c r="F2189" s="56">
        <f>D2189*E2189</f>
        <v>0</v>
      </c>
      <c r="G2189" s="175"/>
      <c r="H2189" s="175"/>
      <c r="I2189" s="175"/>
      <c r="J2189" s="175"/>
      <c r="K2189" s="175"/>
      <c r="L2189" s="175"/>
      <c r="M2189" s="175"/>
      <c r="N2189" s="175"/>
      <c r="O2189" s="175"/>
      <c r="P2189" s="175"/>
      <c r="Q2189" s="175"/>
      <c r="R2189" s="175"/>
      <c r="S2189" s="175"/>
      <c r="T2189" s="175"/>
      <c r="U2189" s="175"/>
      <c r="V2189" s="175"/>
      <c r="W2189" s="175"/>
      <c r="X2189" s="175"/>
      <c r="Y2189" s="175"/>
      <c r="Z2189" s="175"/>
      <c r="AA2189" s="175"/>
      <c r="AB2189" s="175"/>
      <c r="AC2189" s="175"/>
      <c r="AD2189" s="175"/>
      <c r="AE2189" s="175"/>
      <c r="AF2189" s="175"/>
      <c r="AG2189" s="175"/>
    </row>
    <row r="2190" spans="1:33" s="176" customFormat="1" ht="15">
      <c r="A2190" s="139"/>
      <c r="B2190" s="1"/>
      <c r="C2190" s="39"/>
      <c r="D2190" s="39"/>
      <c r="E2190" s="586"/>
      <c r="F2190" s="56"/>
      <c r="G2190" s="175"/>
      <c r="H2190" s="175"/>
      <c r="I2190" s="175"/>
      <c r="J2190" s="175"/>
      <c r="K2190" s="175"/>
      <c r="L2190" s="175"/>
      <c r="M2190" s="175"/>
      <c r="N2190" s="175"/>
      <c r="O2190" s="175"/>
      <c r="P2190" s="175"/>
      <c r="Q2190" s="175"/>
      <c r="R2190" s="175"/>
      <c r="S2190" s="175"/>
      <c r="T2190" s="175"/>
      <c r="U2190" s="175"/>
      <c r="V2190" s="175"/>
      <c r="W2190" s="175"/>
      <c r="X2190" s="175"/>
      <c r="Y2190" s="175"/>
      <c r="Z2190" s="175"/>
      <c r="AA2190" s="175"/>
      <c r="AB2190" s="175"/>
      <c r="AC2190" s="175"/>
      <c r="AD2190" s="175"/>
      <c r="AE2190" s="175"/>
      <c r="AF2190" s="175"/>
      <c r="AG2190" s="175"/>
    </row>
    <row r="2191" spans="1:33" s="176" customFormat="1" ht="15">
      <c r="A2191" s="139" t="s">
        <v>1327</v>
      </c>
      <c r="B2191" s="1" t="s">
        <v>1665</v>
      </c>
      <c r="C2191" s="39" t="s">
        <v>1588</v>
      </c>
      <c r="D2191" s="39">
        <v>1</v>
      </c>
      <c r="E2191" s="586"/>
      <c r="F2191" s="56">
        <f>D2191*E2191</f>
        <v>0</v>
      </c>
      <c r="G2191" s="175"/>
      <c r="H2191" s="175"/>
      <c r="I2191" s="175"/>
      <c r="J2191" s="175"/>
      <c r="K2191" s="175"/>
      <c r="L2191" s="175"/>
      <c r="M2191" s="175"/>
      <c r="N2191" s="175"/>
      <c r="O2191" s="175"/>
      <c r="P2191" s="175"/>
      <c r="Q2191" s="175"/>
      <c r="R2191" s="175"/>
      <c r="S2191" s="175"/>
      <c r="T2191" s="175"/>
      <c r="U2191" s="175"/>
      <c r="V2191" s="175"/>
      <c r="W2191" s="175"/>
      <c r="X2191" s="175"/>
      <c r="Y2191" s="175"/>
      <c r="Z2191" s="175"/>
      <c r="AA2191" s="175"/>
      <c r="AB2191" s="175"/>
      <c r="AC2191" s="175"/>
      <c r="AD2191" s="175"/>
      <c r="AE2191" s="175"/>
      <c r="AF2191" s="175"/>
      <c r="AG2191" s="175"/>
    </row>
    <row r="2192" spans="1:33" s="176" customFormat="1" ht="15">
      <c r="A2192" s="139"/>
      <c r="B2192" s="1"/>
      <c r="C2192" s="39"/>
      <c r="D2192" s="39"/>
      <c r="E2192" s="586"/>
      <c r="F2192" s="56"/>
      <c r="G2192" s="175"/>
      <c r="H2192" s="175"/>
      <c r="I2192" s="175"/>
      <c r="J2192" s="175"/>
      <c r="K2192" s="175"/>
      <c r="L2192" s="175"/>
      <c r="M2192" s="175"/>
      <c r="N2192" s="175"/>
      <c r="O2192" s="175"/>
      <c r="P2192" s="175"/>
      <c r="Q2192" s="175"/>
      <c r="R2192" s="175"/>
      <c r="S2192" s="175"/>
      <c r="T2192" s="175"/>
      <c r="U2192" s="175"/>
      <c r="V2192" s="175"/>
      <c r="W2192" s="175"/>
      <c r="X2192" s="175"/>
      <c r="Y2192" s="175"/>
      <c r="Z2192" s="175"/>
      <c r="AA2192" s="175"/>
      <c r="AB2192" s="175"/>
      <c r="AC2192" s="175"/>
      <c r="AD2192" s="175"/>
      <c r="AE2192" s="175"/>
      <c r="AF2192" s="175"/>
      <c r="AG2192" s="175"/>
    </row>
    <row r="2193" spans="1:33" s="176" customFormat="1" ht="63.75">
      <c r="A2193" s="139" t="s">
        <v>1330</v>
      </c>
      <c r="B2193" s="1" t="s">
        <v>437</v>
      </c>
      <c r="C2193" s="39" t="s">
        <v>1588</v>
      </c>
      <c r="D2193" s="39">
        <v>50</v>
      </c>
      <c r="E2193" s="586"/>
      <c r="F2193" s="56">
        <f>D2193*E2193</f>
        <v>0</v>
      </c>
      <c r="G2193" s="175"/>
      <c r="H2193" s="175"/>
      <c r="I2193" s="175"/>
      <c r="J2193" s="175"/>
      <c r="K2193" s="175"/>
      <c r="L2193" s="175"/>
      <c r="M2193" s="175"/>
      <c r="N2193" s="175"/>
      <c r="O2193" s="175"/>
      <c r="P2193" s="175"/>
      <c r="Q2193" s="175"/>
      <c r="R2193" s="175"/>
      <c r="S2193" s="175"/>
      <c r="T2193" s="175"/>
      <c r="U2193" s="175"/>
      <c r="V2193" s="175"/>
      <c r="W2193" s="175"/>
      <c r="X2193" s="175"/>
      <c r="Y2193" s="175"/>
      <c r="Z2193" s="175"/>
      <c r="AA2193" s="175"/>
      <c r="AB2193" s="175"/>
      <c r="AC2193" s="175"/>
      <c r="AD2193" s="175"/>
      <c r="AE2193" s="175"/>
      <c r="AF2193" s="175"/>
      <c r="AG2193" s="175"/>
    </row>
    <row r="2194" spans="1:33" s="176" customFormat="1" ht="15">
      <c r="A2194" s="139"/>
      <c r="B2194" s="1"/>
      <c r="C2194" s="39"/>
      <c r="D2194" s="39"/>
      <c r="E2194" s="586"/>
      <c r="F2194" s="56"/>
      <c r="G2194" s="175"/>
      <c r="H2194" s="175"/>
      <c r="I2194" s="175"/>
      <c r="J2194" s="175"/>
      <c r="K2194" s="175"/>
      <c r="L2194" s="175"/>
      <c r="M2194" s="175"/>
      <c r="N2194" s="175"/>
      <c r="O2194" s="175"/>
      <c r="P2194" s="175"/>
      <c r="Q2194" s="175"/>
      <c r="R2194" s="175"/>
      <c r="S2194" s="175"/>
      <c r="T2194" s="175"/>
      <c r="U2194" s="175"/>
      <c r="V2194" s="175"/>
      <c r="W2194" s="175"/>
      <c r="X2194" s="175"/>
      <c r="Y2194" s="175"/>
      <c r="Z2194" s="175"/>
      <c r="AA2194" s="175"/>
      <c r="AB2194" s="175"/>
      <c r="AC2194" s="175"/>
      <c r="AD2194" s="175"/>
      <c r="AE2194" s="175"/>
      <c r="AF2194" s="175"/>
      <c r="AG2194" s="175"/>
    </row>
    <row r="2195" spans="1:33" s="176" customFormat="1" ht="114.75">
      <c r="A2195" s="139" t="s">
        <v>811</v>
      </c>
      <c r="B2195" s="1" t="s">
        <v>634</v>
      </c>
      <c r="C2195" s="39" t="s">
        <v>1588</v>
      </c>
      <c r="D2195" s="39">
        <v>1</v>
      </c>
      <c r="E2195" s="586"/>
      <c r="F2195" s="56">
        <f>D2195*E2195</f>
        <v>0</v>
      </c>
      <c r="G2195" s="175"/>
      <c r="H2195" s="175"/>
      <c r="I2195" s="175"/>
      <c r="J2195" s="175"/>
      <c r="K2195" s="175"/>
      <c r="L2195" s="175"/>
      <c r="M2195" s="175"/>
      <c r="N2195" s="175"/>
      <c r="O2195" s="175"/>
      <c r="P2195" s="175"/>
      <c r="Q2195" s="175"/>
      <c r="R2195" s="175"/>
      <c r="S2195" s="175"/>
      <c r="T2195" s="175"/>
      <c r="U2195" s="175"/>
      <c r="V2195" s="175"/>
      <c r="W2195" s="175"/>
      <c r="X2195" s="175"/>
      <c r="Y2195" s="175"/>
      <c r="Z2195" s="175"/>
      <c r="AA2195" s="175"/>
      <c r="AB2195" s="175"/>
      <c r="AC2195" s="175"/>
      <c r="AD2195" s="175"/>
      <c r="AE2195" s="175"/>
      <c r="AF2195" s="175"/>
      <c r="AG2195" s="175"/>
    </row>
    <row r="2196" spans="1:33" s="137" customFormat="1" ht="15">
      <c r="A2196" s="178"/>
      <c r="B2196" s="178" t="s">
        <v>51</v>
      </c>
      <c r="C2196" s="178"/>
      <c r="D2196" s="178"/>
      <c r="E2196" s="586"/>
      <c r="F2196" s="555">
        <f>SUM(F2102:F2195)</f>
        <v>0</v>
      </c>
      <c r="G2196" s="159"/>
      <c r="H2196" s="138"/>
      <c r="I2196" s="138"/>
      <c r="J2196" s="138"/>
      <c r="K2196" s="138"/>
      <c r="L2196" s="138"/>
      <c r="M2196" s="138"/>
      <c r="N2196" s="138"/>
      <c r="O2196" s="138"/>
      <c r="P2196" s="138"/>
      <c r="Q2196" s="138"/>
      <c r="R2196" s="138"/>
      <c r="S2196" s="138"/>
      <c r="T2196" s="138"/>
      <c r="U2196" s="138"/>
      <c r="V2196" s="138"/>
      <c r="W2196" s="138"/>
      <c r="X2196" s="138"/>
      <c r="Y2196" s="138"/>
      <c r="Z2196" s="138"/>
      <c r="AA2196" s="138"/>
      <c r="AB2196" s="138"/>
      <c r="AC2196" s="138"/>
      <c r="AD2196" s="138"/>
      <c r="AE2196" s="138"/>
      <c r="AF2196" s="138"/>
      <c r="AG2196" s="138"/>
    </row>
    <row r="2197" spans="1:33" s="137" customFormat="1" ht="15">
      <c r="A2197" s="178"/>
      <c r="B2197" s="178"/>
      <c r="C2197" s="178"/>
      <c r="D2197" s="178"/>
      <c r="E2197" s="586"/>
      <c r="F2197" s="555"/>
      <c r="G2197" s="159"/>
      <c r="H2197" s="138"/>
      <c r="I2197" s="138"/>
      <c r="J2197" s="138"/>
      <c r="K2197" s="138"/>
      <c r="L2197" s="138"/>
      <c r="M2197" s="138"/>
      <c r="N2197" s="138"/>
      <c r="O2197" s="138"/>
      <c r="P2197" s="138"/>
      <c r="Q2197" s="138"/>
      <c r="R2197" s="138"/>
      <c r="S2197" s="138"/>
      <c r="T2197" s="138"/>
      <c r="U2197" s="138"/>
      <c r="V2197" s="138"/>
      <c r="W2197" s="138"/>
      <c r="X2197" s="138"/>
      <c r="Y2197" s="138"/>
      <c r="Z2197" s="138"/>
      <c r="AA2197" s="138"/>
      <c r="AB2197" s="138"/>
      <c r="AC2197" s="138"/>
      <c r="AD2197" s="138"/>
      <c r="AE2197" s="138"/>
      <c r="AF2197" s="138"/>
      <c r="AG2197" s="138"/>
    </row>
    <row r="2198" spans="1:33" s="137" customFormat="1" ht="15">
      <c r="A2198" s="178"/>
      <c r="B2198" s="178"/>
      <c r="C2198" s="178"/>
      <c r="D2198" s="178"/>
      <c r="E2198" s="586"/>
      <c r="F2198" s="555"/>
      <c r="G2198" s="159"/>
      <c r="H2198" s="138"/>
      <c r="I2198" s="138"/>
      <c r="J2198" s="138"/>
      <c r="K2198" s="138"/>
      <c r="L2198" s="138"/>
      <c r="M2198" s="138"/>
      <c r="N2198" s="138"/>
      <c r="O2198" s="138"/>
      <c r="P2198" s="138"/>
      <c r="Q2198" s="138"/>
      <c r="R2198" s="138"/>
      <c r="S2198" s="138"/>
      <c r="T2198" s="138"/>
      <c r="U2198" s="138"/>
      <c r="V2198" s="138"/>
      <c r="W2198" s="138"/>
      <c r="X2198" s="138"/>
      <c r="Y2198" s="138"/>
      <c r="Z2198" s="138"/>
      <c r="AA2198" s="138"/>
      <c r="AB2198" s="138"/>
      <c r="AC2198" s="138"/>
      <c r="AD2198" s="138"/>
      <c r="AE2198" s="138"/>
      <c r="AF2198" s="138"/>
      <c r="AG2198" s="138"/>
    </row>
    <row r="2199" spans="1:33" s="137" customFormat="1" ht="15">
      <c r="A2199" s="178"/>
      <c r="B2199" s="178"/>
      <c r="C2199" s="178"/>
      <c r="D2199" s="178"/>
      <c r="E2199" s="586"/>
      <c r="F2199" s="555"/>
      <c r="G2199" s="159"/>
      <c r="H2199" s="138"/>
      <c r="I2199" s="138"/>
      <c r="J2199" s="138"/>
      <c r="K2199" s="138"/>
      <c r="L2199" s="138"/>
      <c r="M2199" s="138"/>
      <c r="N2199" s="138"/>
      <c r="O2199" s="138"/>
      <c r="P2199" s="138"/>
      <c r="Q2199" s="138"/>
      <c r="R2199" s="138"/>
      <c r="S2199" s="138"/>
      <c r="T2199" s="138"/>
      <c r="U2199" s="138"/>
      <c r="V2199" s="138"/>
      <c r="W2199" s="138"/>
      <c r="X2199" s="138"/>
      <c r="Y2199" s="138"/>
      <c r="Z2199" s="138"/>
      <c r="AA2199" s="138"/>
      <c r="AB2199" s="138"/>
      <c r="AC2199" s="138"/>
      <c r="AD2199" s="138"/>
      <c r="AE2199" s="138"/>
      <c r="AF2199" s="138"/>
      <c r="AG2199" s="138"/>
    </row>
    <row r="2200" spans="1:33" s="137" customFormat="1" ht="15">
      <c r="A2200" s="179" t="s">
        <v>1865</v>
      </c>
      <c r="B2200" s="180" t="s">
        <v>1866</v>
      </c>
      <c r="C2200" s="45"/>
      <c r="D2200" s="46"/>
      <c r="E2200" s="654"/>
      <c r="F2200" s="47"/>
      <c r="G2200" s="159"/>
      <c r="H2200" s="138"/>
      <c r="I2200" s="138"/>
      <c r="J2200" s="138"/>
      <c r="K2200" s="138"/>
      <c r="L2200" s="138"/>
      <c r="M2200" s="138"/>
      <c r="N2200" s="138"/>
      <c r="O2200" s="138"/>
      <c r="P2200" s="138"/>
      <c r="Q2200" s="138"/>
      <c r="R2200" s="138"/>
      <c r="S2200" s="138"/>
      <c r="T2200" s="138"/>
      <c r="U2200" s="138"/>
      <c r="V2200" s="138"/>
      <c r="W2200" s="138"/>
      <c r="X2200" s="138"/>
      <c r="Y2200" s="138"/>
      <c r="Z2200" s="138"/>
      <c r="AA2200" s="138"/>
      <c r="AB2200" s="138"/>
      <c r="AC2200" s="138"/>
      <c r="AD2200" s="138"/>
      <c r="AE2200" s="138"/>
      <c r="AF2200" s="138"/>
      <c r="AG2200" s="138"/>
    </row>
    <row r="2201" spans="1:33" s="137" customFormat="1" ht="89.25">
      <c r="A2201" s="229" t="s">
        <v>1580</v>
      </c>
      <c r="B2201" s="60" t="s">
        <v>8</v>
      </c>
      <c r="C2201" s="12" t="s">
        <v>1588</v>
      </c>
      <c r="D2201" s="13">
        <v>1</v>
      </c>
      <c r="E2201" s="586"/>
      <c r="F2201" s="230">
        <f>D2201*E2201</f>
        <v>0</v>
      </c>
      <c r="G2201" s="233"/>
      <c r="H2201" s="138"/>
      <c r="I2201" s="138"/>
      <c r="J2201" s="138"/>
      <c r="K2201" s="138"/>
      <c r="L2201" s="138"/>
      <c r="M2201" s="138"/>
      <c r="N2201" s="138"/>
      <c r="O2201" s="138"/>
      <c r="P2201" s="138"/>
      <c r="Q2201" s="138"/>
      <c r="R2201" s="138"/>
      <c r="S2201" s="138"/>
      <c r="T2201" s="138"/>
      <c r="U2201" s="138"/>
      <c r="V2201" s="138"/>
      <c r="W2201" s="138"/>
      <c r="X2201" s="138"/>
      <c r="Y2201" s="138"/>
      <c r="Z2201" s="138"/>
      <c r="AA2201" s="138"/>
      <c r="AB2201" s="138"/>
      <c r="AC2201" s="138"/>
      <c r="AD2201" s="138"/>
      <c r="AE2201" s="138"/>
      <c r="AF2201" s="138"/>
      <c r="AG2201" s="138"/>
    </row>
    <row r="2202" spans="1:33" s="137" customFormat="1" ht="76.5">
      <c r="A2202" s="231" t="s">
        <v>1589</v>
      </c>
      <c r="B2202" s="61" t="s">
        <v>9</v>
      </c>
      <c r="C2202" s="759"/>
      <c r="D2202" s="759"/>
      <c r="E2202" s="586"/>
      <c r="F2202" s="760"/>
      <c r="G2202" s="233"/>
      <c r="H2202" s="138"/>
      <c r="I2202" s="138"/>
      <c r="J2202" s="138"/>
      <c r="K2202" s="138"/>
      <c r="L2202" s="138"/>
      <c r="M2202" s="138"/>
      <c r="N2202" s="138"/>
      <c r="O2202" s="138"/>
      <c r="P2202" s="138"/>
      <c r="Q2202" s="138"/>
      <c r="R2202" s="138"/>
      <c r="S2202" s="138"/>
      <c r="T2202" s="138"/>
      <c r="U2202" s="138"/>
      <c r="V2202" s="138"/>
      <c r="W2202" s="138"/>
      <c r="X2202" s="138"/>
      <c r="Y2202" s="138"/>
      <c r="Z2202" s="138"/>
      <c r="AA2202" s="138"/>
      <c r="AB2202" s="138"/>
      <c r="AC2202" s="138"/>
      <c r="AD2202" s="138"/>
      <c r="AE2202" s="138"/>
      <c r="AF2202" s="138"/>
      <c r="AG2202" s="138"/>
    </row>
    <row r="2203" spans="1:33" s="137" customFormat="1" ht="15">
      <c r="A2203" s="231"/>
      <c r="B2203" s="61"/>
      <c r="C2203" s="7" t="s">
        <v>1588</v>
      </c>
      <c r="D2203" s="8">
        <v>48</v>
      </c>
      <c r="E2203" s="586"/>
      <c r="F2203" s="230">
        <f>D2203*E2203</f>
        <v>0</v>
      </c>
      <c r="G2203" s="233"/>
      <c r="H2203" s="138"/>
      <c r="I2203" s="138"/>
      <c r="J2203" s="138"/>
      <c r="K2203" s="138"/>
      <c r="L2203" s="138"/>
      <c r="M2203" s="138"/>
      <c r="N2203" s="138"/>
      <c r="O2203" s="138"/>
      <c r="P2203" s="138"/>
      <c r="Q2203" s="138"/>
      <c r="R2203" s="138"/>
      <c r="S2203" s="138"/>
      <c r="T2203" s="138"/>
      <c r="U2203" s="138"/>
      <c r="V2203" s="138"/>
      <c r="W2203" s="138"/>
      <c r="X2203" s="138"/>
      <c r="Y2203" s="138"/>
      <c r="Z2203" s="138"/>
      <c r="AA2203" s="138"/>
      <c r="AB2203" s="138"/>
      <c r="AC2203" s="138"/>
      <c r="AD2203" s="138"/>
      <c r="AE2203" s="138"/>
      <c r="AF2203" s="138"/>
      <c r="AG2203" s="138"/>
    </row>
    <row r="2204" spans="1:33" s="137" customFormat="1" ht="25.5">
      <c r="A2204" s="231" t="s">
        <v>1604</v>
      </c>
      <c r="B2204" s="61" t="s">
        <v>10</v>
      </c>
      <c r="C2204" s="7" t="s">
        <v>1588</v>
      </c>
      <c r="D2204" s="8">
        <v>25</v>
      </c>
      <c r="E2204" s="586"/>
      <c r="F2204" s="230">
        <f aca="true" t="shared" si="28" ref="F2204:F2249">D2204*E2204</f>
        <v>0</v>
      </c>
      <c r="G2204" s="233"/>
      <c r="H2204" s="138"/>
      <c r="I2204" s="138"/>
      <c r="J2204" s="138"/>
      <c r="K2204" s="138"/>
      <c r="L2204" s="138"/>
      <c r="M2204" s="138"/>
      <c r="N2204" s="138"/>
      <c r="O2204" s="138"/>
      <c r="P2204" s="138"/>
      <c r="Q2204" s="138"/>
      <c r="R2204" s="138"/>
      <c r="S2204" s="138"/>
      <c r="T2204" s="138"/>
      <c r="U2204" s="138"/>
      <c r="V2204" s="138"/>
      <c r="W2204" s="138"/>
      <c r="X2204" s="138"/>
      <c r="Y2204" s="138"/>
      <c r="Z2204" s="138"/>
      <c r="AA2204" s="138"/>
      <c r="AB2204" s="138"/>
      <c r="AC2204" s="138"/>
      <c r="AD2204" s="138"/>
      <c r="AE2204" s="138"/>
      <c r="AF2204" s="138"/>
      <c r="AG2204" s="138"/>
    </row>
    <row r="2205" spans="1:33" s="137" customFormat="1" ht="25.5">
      <c r="A2205" s="231" t="s">
        <v>1605</v>
      </c>
      <c r="B2205" s="61" t="s">
        <v>11</v>
      </c>
      <c r="C2205" s="7" t="s">
        <v>1588</v>
      </c>
      <c r="D2205" s="8">
        <v>1</v>
      </c>
      <c r="E2205" s="586"/>
      <c r="F2205" s="230">
        <f t="shared" si="28"/>
        <v>0</v>
      </c>
      <c r="G2205" s="233"/>
      <c r="H2205" s="138"/>
      <c r="I2205" s="138"/>
      <c r="J2205" s="138"/>
      <c r="K2205" s="138"/>
      <c r="L2205" s="138"/>
      <c r="M2205" s="138"/>
      <c r="N2205" s="138"/>
      <c r="O2205" s="138"/>
      <c r="P2205" s="138"/>
      <c r="Q2205" s="138"/>
      <c r="R2205" s="138"/>
      <c r="S2205" s="138"/>
      <c r="T2205" s="138"/>
      <c r="U2205" s="138"/>
      <c r="V2205" s="138"/>
      <c r="W2205" s="138"/>
      <c r="X2205" s="138"/>
      <c r="Y2205" s="138"/>
      <c r="Z2205" s="138"/>
      <c r="AA2205" s="138"/>
      <c r="AB2205" s="138"/>
      <c r="AC2205" s="138"/>
      <c r="AD2205" s="138"/>
      <c r="AE2205" s="138"/>
      <c r="AF2205" s="138"/>
      <c r="AG2205" s="138"/>
    </row>
    <row r="2206" spans="1:33" s="161" customFormat="1" ht="267.75">
      <c r="A2206" s="231" t="s">
        <v>1606</v>
      </c>
      <c r="B2206" s="61" t="s">
        <v>12</v>
      </c>
      <c r="C2206" s="7"/>
      <c r="D2206" s="8"/>
      <c r="E2206" s="586"/>
      <c r="F2206" s="232"/>
      <c r="G2206" s="233"/>
      <c r="H2206" s="160"/>
      <c r="I2206" s="160"/>
      <c r="J2206" s="160"/>
      <c r="K2206" s="160"/>
      <c r="L2206" s="160"/>
      <c r="M2206" s="160"/>
      <c r="N2206" s="160"/>
      <c r="O2206" s="160"/>
      <c r="P2206" s="160"/>
      <c r="Q2206" s="160"/>
      <c r="R2206" s="160"/>
      <c r="S2206" s="160"/>
      <c r="T2206" s="160"/>
      <c r="U2206" s="160"/>
      <c r="V2206" s="160"/>
      <c r="W2206" s="160"/>
      <c r="X2206" s="160"/>
      <c r="Y2206" s="160"/>
      <c r="Z2206" s="160"/>
      <c r="AA2206" s="160"/>
      <c r="AB2206" s="160"/>
      <c r="AC2206" s="160"/>
      <c r="AD2206" s="160"/>
      <c r="AE2206" s="160"/>
      <c r="AF2206" s="160"/>
      <c r="AG2206" s="160"/>
    </row>
    <row r="2207" spans="1:33" s="161" customFormat="1" ht="15">
      <c r="A2207" s="231"/>
      <c r="B2207" s="234" t="s">
        <v>13</v>
      </c>
      <c r="C2207" s="18" t="s">
        <v>1588</v>
      </c>
      <c r="D2207" s="8">
        <v>4</v>
      </c>
      <c r="E2207" s="586"/>
      <c r="F2207" s="232">
        <f t="shared" si="28"/>
        <v>0</v>
      </c>
      <c r="G2207" s="235"/>
      <c r="H2207" s="160"/>
      <c r="I2207" s="160"/>
      <c r="J2207" s="160"/>
      <c r="K2207" s="160"/>
      <c r="L2207" s="160"/>
      <c r="M2207" s="160"/>
      <c r="N2207" s="160"/>
      <c r="O2207" s="160"/>
      <c r="P2207" s="160"/>
      <c r="Q2207" s="160"/>
      <c r="R2207" s="160"/>
      <c r="S2207" s="160"/>
      <c r="T2207" s="160"/>
      <c r="U2207" s="160"/>
      <c r="V2207" s="160"/>
      <c r="W2207" s="160"/>
      <c r="X2207" s="160"/>
      <c r="Y2207" s="160"/>
      <c r="Z2207" s="160"/>
      <c r="AA2207" s="160"/>
      <c r="AB2207" s="160"/>
      <c r="AC2207" s="160"/>
      <c r="AD2207" s="160"/>
      <c r="AE2207" s="160"/>
      <c r="AF2207" s="160"/>
      <c r="AG2207" s="160"/>
    </row>
    <row r="2208" spans="1:33" s="161" customFormat="1" ht="15">
      <c r="A2208" s="231"/>
      <c r="B2208" s="236" t="s">
        <v>635</v>
      </c>
      <c r="C2208" s="123" t="s">
        <v>1588</v>
      </c>
      <c r="D2208" s="8">
        <v>1</v>
      </c>
      <c r="E2208" s="586"/>
      <c r="F2208" s="232">
        <f t="shared" si="28"/>
        <v>0</v>
      </c>
      <c r="G2208" s="235"/>
      <c r="H2208" s="160"/>
      <c r="I2208" s="160"/>
      <c r="J2208" s="160"/>
      <c r="K2208" s="160"/>
      <c r="L2208" s="160"/>
      <c r="M2208" s="160"/>
      <c r="N2208" s="160"/>
      <c r="O2208" s="160"/>
      <c r="P2208" s="160"/>
      <c r="Q2208" s="160"/>
      <c r="R2208" s="160"/>
      <c r="S2208" s="160"/>
      <c r="T2208" s="160"/>
      <c r="U2208" s="160"/>
      <c r="V2208" s="160"/>
      <c r="W2208" s="160"/>
      <c r="X2208" s="160"/>
      <c r="Y2208" s="160"/>
      <c r="Z2208" s="160"/>
      <c r="AA2208" s="160"/>
      <c r="AB2208" s="160"/>
      <c r="AC2208" s="160"/>
      <c r="AD2208" s="160"/>
      <c r="AE2208" s="160"/>
      <c r="AF2208" s="160"/>
      <c r="AG2208" s="160"/>
    </row>
    <row r="2209" spans="1:33" s="161" customFormat="1" ht="15">
      <c r="A2209" s="231"/>
      <c r="B2209" s="236" t="s">
        <v>636</v>
      </c>
      <c r="C2209" s="123" t="s">
        <v>1588</v>
      </c>
      <c r="D2209" s="8">
        <v>3</v>
      </c>
      <c r="E2209" s="586"/>
      <c r="F2209" s="232">
        <f t="shared" si="28"/>
        <v>0</v>
      </c>
      <c r="G2209" s="235"/>
      <c r="H2209" s="160"/>
      <c r="I2209" s="160"/>
      <c r="J2209" s="160"/>
      <c r="K2209" s="160"/>
      <c r="L2209" s="160"/>
      <c r="M2209" s="160"/>
      <c r="N2209" s="160"/>
      <c r="O2209" s="160"/>
      <c r="P2209" s="160"/>
      <c r="Q2209" s="160"/>
      <c r="R2209" s="160"/>
      <c r="S2209" s="160"/>
      <c r="T2209" s="160"/>
      <c r="U2209" s="160"/>
      <c r="V2209" s="160"/>
      <c r="W2209" s="160"/>
      <c r="X2209" s="160"/>
      <c r="Y2209" s="160"/>
      <c r="Z2209" s="160"/>
      <c r="AA2209" s="160"/>
      <c r="AB2209" s="160"/>
      <c r="AC2209" s="160"/>
      <c r="AD2209" s="160"/>
      <c r="AE2209" s="160"/>
      <c r="AF2209" s="160"/>
      <c r="AG2209" s="160"/>
    </row>
    <row r="2210" spans="1:33" s="161" customFormat="1" ht="15">
      <c r="A2210" s="231"/>
      <c r="B2210" s="236" t="s">
        <v>637</v>
      </c>
      <c r="C2210" s="123" t="s">
        <v>1588</v>
      </c>
      <c r="D2210" s="8">
        <v>4</v>
      </c>
      <c r="E2210" s="586"/>
      <c r="F2210" s="232">
        <f t="shared" si="28"/>
        <v>0</v>
      </c>
      <c r="G2210" s="237"/>
      <c r="H2210" s="160"/>
      <c r="I2210" s="160"/>
      <c r="J2210" s="160"/>
      <c r="K2210" s="160"/>
      <c r="L2210" s="160"/>
      <c r="M2210" s="160"/>
      <c r="N2210" s="160"/>
      <c r="O2210" s="160"/>
      <c r="P2210" s="160"/>
      <c r="Q2210" s="160"/>
      <c r="R2210" s="160"/>
      <c r="S2210" s="160"/>
      <c r="T2210" s="160"/>
      <c r="U2210" s="160"/>
      <c r="V2210" s="160"/>
      <c r="W2210" s="160"/>
      <c r="X2210" s="160"/>
      <c r="Y2210" s="160"/>
      <c r="Z2210" s="160"/>
      <c r="AA2210" s="160"/>
      <c r="AB2210" s="160"/>
      <c r="AC2210" s="160"/>
      <c r="AD2210" s="160"/>
      <c r="AE2210" s="160"/>
      <c r="AF2210" s="160"/>
      <c r="AG2210" s="160"/>
    </row>
    <row r="2211" spans="1:33" s="161" customFormat="1" ht="15">
      <c r="A2211" s="231"/>
      <c r="B2211" s="236" t="s">
        <v>638</v>
      </c>
      <c r="C2211" s="123" t="s">
        <v>1588</v>
      </c>
      <c r="D2211" s="8">
        <v>1</v>
      </c>
      <c r="E2211" s="586"/>
      <c r="F2211" s="232">
        <f t="shared" si="28"/>
        <v>0</v>
      </c>
      <c r="G2211" s="235"/>
      <c r="H2211" s="160"/>
      <c r="I2211" s="160"/>
      <c r="J2211" s="160"/>
      <c r="K2211" s="160"/>
      <c r="L2211" s="160"/>
      <c r="M2211" s="160"/>
      <c r="N2211" s="160"/>
      <c r="O2211" s="160"/>
      <c r="P2211" s="160"/>
      <c r="Q2211" s="160"/>
      <c r="R2211" s="160"/>
      <c r="S2211" s="160"/>
      <c r="T2211" s="160"/>
      <c r="U2211" s="160"/>
      <c r="V2211" s="160"/>
      <c r="W2211" s="160"/>
      <c r="X2211" s="160"/>
      <c r="Y2211" s="160"/>
      <c r="Z2211" s="160"/>
      <c r="AA2211" s="160"/>
      <c r="AB2211" s="160"/>
      <c r="AC2211" s="160"/>
      <c r="AD2211" s="160"/>
      <c r="AE2211" s="160"/>
      <c r="AF2211" s="160"/>
      <c r="AG2211" s="160"/>
    </row>
    <row r="2212" spans="1:33" s="161" customFormat="1" ht="15">
      <c r="A2212" s="231"/>
      <c r="B2212" s="236" t="s">
        <v>639</v>
      </c>
      <c r="C2212" s="123" t="s">
        <v>1588</v>
      </c>
      <c r="D2212" s="8">
        <v>3</v>
      </c>
      <c r="E2212" s="586"/>
      <c r="F2212" s="232">
        <f t="shared" si="28"/>
        <v>0</v>
      </c>
      <c r="G2212" s="237"/>
      <c r="H2212" s="160"/>
      <c r="I2212" s="160"/>
      <c r="J2212" s="160"/>
      <c r="K2212" s="160"/>
      <c r="L2212" s="160"/>
      <c r="M2212" s="160"/>
      <c r="N2212" s="160"/>
      <c r="O2212" s="160"/>
      <c r="P2212" s="160"/>
      <c r="Q2212" s="160"/>
      <c r="R2212" s="160"/>
      <c r="S2212" s="160"/>
      <c r="T2212" s="160"/>
      <c r="U2212" s="160"/>
      <c r="V2212" s="160"/>
      <c r="W2212" s="160"/>
      <c r="X2212" s="160"/>
      <c r="Y2212" s="160"/>
      <c r="Z2212" s="160"/>
      <c r="AA2212" s="160"/>
      <c r="AB2212" s="160"/>
      <c r="AC2212" s="160"/>
      <c r="AD2212" s="160"/>
      <c r="AE2212" s="160"/>
      <c r="AF2212" s="160"/>
      <c r="AG2212" s="160"/>
    </row>
    <row r="2213" spans="1:33" s="161" customFormat="1" ht="15">
      <c r="A2213" s="231"/>
      <c r="B2213" s="236" t="s">
        <v>640</v>
      </c>
      <c r="C2213" s="123" t="s">
        <v>1588</v>
      </c>
      <c r="D2213" s="8">
        <v>1</v>
      </c>
      <c r="E2213" s="586"/>
      <c r="F2213" s="232">
        <f t="shared" si="28"/>
        <v>0</v>
      </c>
      <c r="G2213" s="237"/>
      <c r="H2213" s="160"/>
      <c r="I2213" s="160"/>
      <c r="J2213" s="160"/>
      <c r="K2213" s="160"/>
      <c r="L2213" s="160"/>
      <c r="M2213" s="160"/>
      <c r="N2213" s="160"/>
      <c r="O2213" s="160"/>
      <c r="P2213" s="160"/>
      <c r="Q2213" s="160"/>
      <c r="R2213" s="160"/>
      <c r="S2213" s="160"/>
      <c r="T2213" s="160"/>
      <c r="U2213" s="160"/>
      <c r="V2213" s="160"/>
      <c r="W2213" s="160"/>
      <c r="X2213" s="160"/>
      <c r="Y2213" s="160"/>
      <c r="Z2213" s="160"/>
      <c r="AA2213" s="160"/>
      <c r="AB2213" s="160"/>
      <c r="AC2213" s="160"/>
      <c r="AD2213" s="160"/>
      <c r="AE2213" s="160"/>
      <c r="AF2213" s="160"/>
      <c r="AG2213" s="160"/>
    </row>
    <row r="2214" spans="1:33" s="161" customFormat="1" ht="15">
      <c r="A2214" s="231"/>
      <c r="B2214" s="236" t="s">
        <v>641</v>
      </c>
      <c r="C2214" s="123" t="s">
        <v>1588</v>
      </c>
      <c r="D2214" s="8">
        <v>2</v>
      </c>
      <c r="E2214" s="586"/>
      <c r="F2214" s="232">
        <f t="shared" si="28"/>
        <v>0</v>
      </c>
      <c r="G2214" s="235"/>
      <c r="H2214" s="160"/>
      <c r="I2214" s="160"/>
      <c r="J2214" s="160"/>
      <c r="K2214" s="160"/>
      <c r="L2214" s="160"/>
      <c r="M2214" s="160"/>
      <c r="N2214" s="160"/>
      <c r="O2214" s="160"/>
      <c r="P2214" s="160"/>
      <c r="Q2214" s="160"/>
      <c r="R2214" s="160"/>
      <c r="S2214" s="160"/>
      <c r="T2214" s="160"/>
      <c r="U2214" s="160"/>
      <c r="V2214" s="160"/>
      <c r="W2214" s="160"/>
      <c r="X2214" s="160"/>
      <c r="Y2214" s="160"/>
      <c r="Z2214" s="160"/>
      <c r="AA2214" s="160"/>
      <c r="AB2214" s="160"/>
      <c r="AC2214" s="160"/>
      <c r="AD2214" s="160"/>
      <c r="AE2214" s="160"/>
      <c r="AF2214" s="160"/>
      <c r="AG2214" s="160"/>
    </row>
    <row r="2215" spans="1:33" s="161" customFormat="1" ht="15">
      <c r="A2215" s="231"/>
      <c r="B2215" s="236" t="s">
        <v>642</v>
      </c>
      <c r="C2215" s="123" t="s">
        <v>1588</v>
      </c>
      <c r="D2215" s="8">
        <v>1</v>
      </c>
      <c r="E2215" s="586"/>
      <c r="F2215" s="232">
        <f t="shared" si="28"/>
        <v>0</v>
      </c>
      <c r="G2215" s="235"/>
      <c r="H2215" s="160"/>
      <c r="I2215" s="160"/>
      <c r="J2215" s="160"/>
      <c r="K2215" s="160"/>
      <c r="L2215" s="160"/>
      <c r="M2215" s="160"/>
      <c r="N2215" s="160"/>
      <c r="O2215" s="160"/>
      <c r="P2215" s="160"/>
      <c r="Q2215" s="160"/>
      <c r="R2215" s="160"/>
      <c r="S2215" s="160"/>
      <c r="T2215" s="160"/>
      <c r="U2215" s="160"/>
      <c r="V2215" s="160"/>
      <c r="W2215" s="160"/>
      <c r="X2215" s="160"/>
      <c r="Y2215" s="160"/>
      <c r="Z2215" s="160"/>
      <c r="AA2215" s="160"/>
      <c r="AB2215" s="160"/>
      <c r="AC2215" s="160"/>
      <c r="AD2215" s="160"/>
      <c r="AE2215" s="160"/>
      <c r="AF2215" s="160"/>
      <c r="AG2215" s="160"/>
    </row>
    <row r="2216" spans="1:33" s="161" customFormat="1" ht="15">
      <c r="A2216" s="231"/>
      <c r="B2216" s="238" t="s">
        <v>643</v>
      </c>
      <c r="C2216" s="123" t="s">
        <v>1588</v>
      </c>
      <c r="D2216" s="8">
        <v>1</v>
      </c>
      <c r="E2216" s="586"/>
      <c r="F2216" s="232">
        <f t="shared" si="28"/>
        <v>0</v>
      </c>
      <c r="G2216" s="235"/>
      <c r="H2216" s="160"/>
      <c r="I2216" s="160"/>
      <c r="J2216" s="160"/>
      <c r="K2216" s="160"/>
      <c r="L2216" s="160"/>
      <c r="M2216" s="160"/>
      <c r="N2216" s="160"/>
      <c r="O2216" s="160"/>
      <c r="P2216" s="160"/>
      <c r="Q2216" s="160"/>
      <c r="R2216" s="160"/>
      <c r="S2216" s="160"/>
      <c r="T2216" s="160"/>
      <c r="U2216" s="160"/>
      <c r="V2216" s="160"/>
      <c r="W2216" s="160"/>
      <c r="X2216" s="160"/>
      <c r="Y2216" s="160"/>
      <c r="Z2216" s="160"/>
      <c r="AA2216" s="160"/>
      <c r="AB2216" s="160"/>
      <c r="AC2216" s="160"/>
      <c r="AD2216" s="160"/>
      <c r="AE2216" s="160"/>
      <c r="AF2216" s="160"/>
      <c r="AG2216" s="160"/>
    </row>
    <row r="2217" spans="1:33" s="161" customFormat="1" ht="15">
      <c r="A2217" s="231"/>
      <c r="B2217" s="239" t="s">
        <v>14</v>
      </c>
      <c r="C2217" s="18" t="s">
        <v>1588</v>
      </c>
      <c r="D2217" s="8">
        <v>2</v>
      </c>
      <c r="E2217" s="586"/>
      <c r="F2217" s="232">
        <f t="shared" si="28"/>
        <v>0</v>
      </c>
      <c r="G2217" s="235"/>
      <c r="H2217" s="160"/>
      <c r="I2217" s="160"/>
      <c r="J2217" s="160"/>
      <c r="K2217" s="160"/>
      <c r="L2217" s="160"/>
      <c r="M2217" s="160"/>
      <c r="N2217" s="160"/>
      <c r="O2217" s="160"/>
      <c r="P2217" s="160"/>
      <c r="Q2217" s="160"/>
      <c r="R2217" s="160"/>
      <c r="S2217" s="160"/>
      <c r="T2217" s="160"/>
      <c r="U2217" s="160"/>
      <c r="V2217" s="160"/>
      <c r="W2217" s="160"/>
      <c r="X2217" s="160"/>
      <c r="Y2217" s="160"/>
      <c r="Z2217" s="160"/>
      <c r="AA2217" s="160"/>
      <c r="AB2217" s="160"/>
      <c r="AC2217" s="160"/>
      <c r="AD2217" s="160"/>
      <c r="AE2217" s="160"/>
      <c r="AF2217" s="160"/>
      <c r="AG2217" s="160"/>
    </row>
    <row r="2218" spans="1:33" s="161" customFormat="1" ht="15">
      <c r="A2218" s="231"/>
      <c r="B2218" s="239" t="s">
        <v>15</v>
      </c>
      <c r="C2218" s="18" t="s">
        <v>1588</v>
      </c>
      <c r="D2218" s="8">
        <v>4</v>
      </c>
      <c r="E2218" s="586"/>
      <c r="F2218" s="232">
        <f t="shared" si="28"/>
        <v>0</v>
      </c>
      <c r="G2218" s="235"/>
      <c r="H2218" s="160"/>
      <c r="I2218" s="160"/>
      <c r="J2218" s="160"/>
      <c r="K2218" s="160"/>
      <c r="L2218" s="160"/>
      <c r="M2218" s="160"/>
      <c r="N2218" s="160"/>
      <c r="O2218" s="160"/>
      <c r="P2218" s="160"/>
      <c r="Q2218" s="160"/>
      <c r="R2218" s="160"/>
      <c r="S2218" s="160"/>
      <c r="T2218" s="160"/>
      <c r="U2218" s="160"/>
      <c r="V2218" s="160"/>
      <c r="W2218" s="160"/>
      <c r="X2218" s="160"/>
      <c r="Y2218" s="160"/>
      <c r="Z2218" s="160"/>
      <c r="AA2218" s="160"/>
      <c r="AB2218" s="160"/>
      <c r="AC2218" s="160"/>
      <c r="AD2218" s="160"/>
      <c r="AE2218" s="160"/>
      <c r="AF2218" s="160"/>
      <c r="AG2218" s="160"/>
    </row>
    <row r="2219" spans="1:33" s="161" customFormat="1" ht="15">
      <c r="A2219" s="231"/>
      <c r="B2219" s="240" t="s">
        <v>644</v>
      </c>
      <c r="C2219" s="123" t="s">
        <v>1588</v>
      </c>
      <c r="D2219" s="8">
        <v>1</v>
      </c>
      <c r="E2219" s="586"/>
      <c r="F2219" s="232">
        <f t="shared" si="28"/>
        <v>0</v>
      </c>
      <c r="G2219" s="235"/>
      <c r="H2219" s="160"/>
      <c r="I2219" s="160"/>
      <c r="J2219" s="160"/>
      <c r="K2219" s="160"/>
      <c r="L2219" s="160"/>
      <c r="M2219" s="160"/>
      <c r="N2219" s="160"/>
      <c r="O2219" s="160"/>
      <c r="P2219" s="160"/>
      <c r="Q2219" s="160"/>
      <c r="R2219" s="160"/>
      <c r="S2219" s="160"/>
      <c r="T2219" s="160"/>
      <c r="U2219" s="160"/>
      <c r="V2219" s="160"/>
      <c r="W2219" s="160"/>
      <c r="X2219" s="160"/>
      <c r="Y2219" s="160"/>
      <c r="Z2219" s="160"/>
      <c r="AA2219" s="160"/>
      <c r="AB2219" s="160"/>
      <c r="AC2219" s="160"/>
      <c r="AD2219" s="160"/>
      <c r="AE2219" s="160"/>
      <c r="AF2219" s="160"/>
      <c r="AG2219" s="160"/>
    </row>
    <row r="2220" spans="1:33" s="161" customFormat="1" ht="15">
      <c r="A2220" s="231"/>
      <c r="B2220" s="240"/>
      <c r="C2220" s="123"/>
      <c r="D2220" s="8"/>
      <c r="E2220" s="586"/>
      <c r="F2220" s="232"/>
      <c r="G2220" s="235"/>
      <c r="H2220" s="160"/>
      <c r="I2220" s="160"/>
      <c r="J2220" s="160"/>
      <c r="K2220" s="160"/>
      <c r="L2220" s="160"/>
      <c r="M2220" s="160"/>
      <c r="N2220" s="160"/>
      <c r="O2220" s="160"/>
      <c r="P2220" s="160"/>
      <c r="Q2220" s="160"/>
      <c r="R2220" s="160"/>
      <c r="S2220" s="160"/>
      <c r="T2220" s="160"/>
      <c r="U2220" s="160"/>
      <c r="V2220" s="160"/>
      <c r="W2220" s="160"/>
      <c r="X2220" s="160"/>
      <c r="Y2220" s="160"/>
      <c r="Z2220" s="160"/>
      <c r="AA2220" s="160"/>
      <c r="AB2220" s="160"/>
      <c r="AC2220" s="160"/>
      <c r="AD2220" s="160"/>
      <c r="AE2220" s="160"/>
      <c r="AF2220" s="160"/>
      <c r="AG2220" s="160"/>
    </row>
    <row r="2221" spans="1:33" s="161" customFormat="1" ht="255">
      <c r="A2221" s="231" t="s">
        <v>1608</v>
      </c>
      <c r="B2221" s="61" t="s">
        <v>16</v>
      </c>
      <c r="C2221" s="7"/>
      <c r="D2221" s="8"/>
      <c r="E2221" s="586"/>
      <c r="F2221" s="232"/>
      <c r="G2221" s="233"/>
      <c r="H2221" s="160"/>
      <c r="I2221" s="160"/>
      <c r="J2221" s="160"/>
      <c r="K2221" s="160"/>
      <c r="L2221" s="160"/>
      <c r="M2221" s="160"/>
      <c r="N2221" s="160"/>
      <c r="O2221" s="160"/>
      <c r="P2221" s="160"/>
      <c r="Q2221" s="160"/>
      <c r="R2221" s="160"/>
      <c r="S2221" s="160"/>
      <c r="T2221" s="160"/>
      <c r="U2221" s="160"/>
      <c r="V2221" s="160"/>
      <c r="W2221" s="160"/>
      <c r="X2221" s="160"/>
      <c r="Y2221" s="160"/>
      <c r="Z2221" s="160"/>
      <c r="AA2221" s="160"/>
      <c r="AB2221" s="160"/>
      <c r="AC2221" s="160"/>
      <c r="AD2221" s="160"/>
      <c r="AE2221" s="160"/>
      <c r="AF2221" s="160"/>
      <c r="AG2221" s="160"/>
    </row>
    <row r="2222" spans="1:33" s="161" customFormat="1" ht="15">
      <c r="A2222" s="231"/>
      <c r="B2222" s="241" t="s">
        <v>645</v>
      </c>
      <c r="C2222" s="7" t="s">
        <v>1588</v>
      </c>
      <c r="D2222" s="8">
        <v>1</v>
      </c>
      <c r="E2222" s="586"/>
      <c r="F2222" s="232">
        <f t="shared" si="28"/>
        <v>0</v>
      </c>
      <c r="G2222" s="233"/>
      <c r="H2222" s="160"/>
      <c r="I2222" s="160"/>
      <c r="J2222" s="160"/>
      <c r="K2222" s="160"/>
      <c r="L2222" s="160"/>
      <c r="M2222" s="160"/>
      <c r="N2222" s="160"/>
      <c r="O2222" s="160"/>
      <c r="P2222" s="160"/>
      <c r="Q2222" s="160"/>
      <c r="R2222" s="160"/>
      <c r="S2222" s="160"/>
      <c r="T2222" s="160"/>
      <c r="U2222" s="160"/>
      <c r="V2222" s="160"/>
      <c r="W2222" s="160"/>
      <c r="X2222" s="160"/>
      <c r="Y2222" s="160"/>
      <c r="Z2222" s="160"/>
      <c r="AA2222" s="160"/>
      <c r="AB2222" s="160"/>
      <c r="AC2222" s="160"/>
      <c r="AD2222" s="160"/>
      <c r="AE2222" s="160"/>
      <c r="AF2222" s="160"/>
      <c r="AG2222" s="160"/>
    </row>
    <row r="2223" spans="1:33" s="161" customFormat="1" ht="15">
      <c r="A2223" s="231"/>
      <c r="B2223" s="242" t="s">
        <v>646</v>
      </c>
      <c r="C2223" s="7" t="s">
        <v>1588</v>
      </c>
      <c r="D2223" s="8">
        <v>2</v>
      </c>
      <c r="E2223" s="586"/>
      <c r="F2223" s="232">
        <f>D2223*E2223</f>
        <v>0</v>
      </c>
      <c r="G2223" s="233"/>
      <c r="H2223" s="160"/>
      <c r="I2223" s="160"/>
      <c r="J2223" s="160"/>
      <c r="K2223" s="160"/>
      <c r="L2223" s="160"/>
      <c r="M2223" s="160"/>
      <c r="N2223" s="160"/>
      <c r="O2223" s="160"/>
      <c r="P2223" s="160"/>
      <c r="Q2223" s="160"/>
      <c r="R2223" s="160"/>
      <c r="S2223" s="160"/>
      <c r="T2223" s="160"/>
      <c r="U2223" s="160"/>
      <c r="V2223" s="160"/>
      <c r="W2223" s="160"/>
      <c r="X2223" s="160"/>
      <c r="Y2223" s="160"/>
      <c r="Z2223" s="160"/>
      <c r="AA2223" s="160"/>
      <c r="AB2223" s="160"/>
      <c r="AC2223" s="160"/>
      <c r="AD2223" s="160"/>
      <c r="AE2223" s="160"/>
      <c r="AF2223" s="160"/>
      <c r="AG2223" s="160"/>
    </row>
    <row r="2224" spans="1:33" s="161" customFormat="1" ht="15">
      <c r="A2224" s="231"/>
      <c r="B2224" s="243" t="s">
        <v>647</v>
      </c>
      <c r="C2224" s="7" t="s">
        <v>1588</v>
      </c>
      <c r="D2224" s="8">
        <v>3</v>
      </c>
      <c r="E2224" s="586"/>
      <c r="F2224" s="232">
        <f>D2224*E2224</f>
        <v>0</v>
      </c>
      <c r="G2224" s="233"/>
      <c r="H2224" s="160"/>
      <c r="I2224" s="160"/>
      <c r="J2224" s="160"/>
      <c r="K2224" s="160"/>
      <c r="L2224" s="160"/>
      <c r="M2224" s="160"/>
      <c r="N2224" s="160"/>
      <c r="O2224" s="160"/>
      <c r="P2224" s="160"/>
      <c r="Q2224" s="160"/>
      <c r="R2224" s="160"/>
      <c r="S2224" s="160"/>
      <c r="T2224" s="160"/>
      <c r="U2224" s="160"/>
      <c r="V2224" s="160"/>
      <c r="W2224" s="160"/>
      <c r="X2224" s="160"/>
      <c r="Y2224" s="160"/>
      <c r="Z2224" s="160"/>
      <c r="AA2224" s="160"/>
      <c r="AB2224" s="160"/>
      <c r="AC2224" s="160"/>
      <c r="AD2224" s="160"/>
      <c r="AE2224" s="160"/>
      <c r="AF2224" s="160"/>
      <c r="AG2224" s="160"/>
    </row>
    <row r="2225" spans="1:33" s="161" customFormat="1" ht="15">
      <c r="A2225" s="231"/>
      <c r="B2225" s="244" t="s">
        <v>648</v>
      </c>
      <c r="C2225" s="7" t="s">
        <v>1588</v>
      </c>
      <c r="D2225" s="8">
        <v>1</v>
      </c>
      <c r="E2225" s="586"/>
      <c r="F2225" s="232">
        <f t="shared" si="28"/>
        <v>0</v>
      </c>
      <c r="G2225" s="233"/>
      <c r="H2225" s="160"/>
      <c r="I2225" s="160"/>
      <c r="J2225" s="160"/>
      <c r="K2225" s="160"/>
      <c r="L2225" s="160"/>
      <c r="M2225" s="160"/>
      <c r="N2225" s="160"/>
      <c r="O2225" s="160"/>
      <c r="P2225" s="160"/>
      <c r="Q2225" s="160"/>
      <c r="R2225" s="160"/>
      <c r="S2225" s="160"/>
      <c r="T2225" s="160"/>
      <c r="U2225" s="160"/>
      <c r="V2225" s="160"/>
      <c r="W2225" s="160"/>
      <c r="X2225" s="160"/>
      <c r="Y2225" s="160"/>
      <c r="Z2225" s="160"/>
      <c r="AA2225" s="160"/>
      <c r="AB2225" s="160"/>
      <c r="AC2225" s="160"/>
      <c r="AD2225" s="160"/>
      <c r="AE2225" s="160"/>
      <c r="AF2225" s="160"/>
      <c r="AG2225" s="160"/>
    </row>
    <row r="2226" spans="1:33" s="161" customFormat="1" ht="15">
      <c r="A2226" s="231"/>
      <c r="B2226" s="245" t="s">
        <v>649</v>
      </c>
      <c r="C2226" s="7" t="s">
        <v>1588</v>
      </c>
      <c r="D2226" s="8">
        <v>1</v>
      </c>
      <c r="E2226" s="586"/>
      <c r="F2226" s="232">
        <f t="shared" si="28"/>
        <v>0</v>
      </c>
      <c r="G2226" s="233"/>
      <c r="H2226" s="160"/>
      <c r="I2226" s="160"/>
      <c r="J2226" s="160"/>
      <c r="K2226" s="160"/>
      <c r="L2226" s="160"/>
      <c r="M2226" s="160"/>
      <c r="N2226" s="160"/>
      <c r="O2226" s="160"/>
      <c r="P2226" s="160"/>
      <c r="Q2226" s="160"/>
      <c r="R2226" s="160"/>
      <c r="S2226" s="160"/>
      <c r="T2226" s="160"/>
      <c r="U2226" s="160"/>
      <c r="V2226" s="160"/>
      <c r="W2226" s="160"/>
      <c r="X2226" s="160"/>
      <c r="Y2226" s="160"/>
      <c r="Z2226" s="160"/>
      <c r="AA2226" s="160"/>
      <c r="AB2226" s="160"/>
      <c r="AC2226" s="160"/>
      <c r="AD2226" s="160"/>
      <c r="AE2226" s="160"/>
      <c r="AF2226" s="160"/>
      <c r="AG2226" s="160"/>
    </row>
    <row r="2227" spans="1:33" s="161" customFormat="1" ht="15">
      <c r="A2227" s="231"/>
      <c r="B2227" s="245" t="s">
        <v>650</v>
      </c>
      <c r="C2227" s="7" t="s">
        <v>1588</v>
      </c>
      <c r="D2227" s="8">
        <v>1</v>
      </c>
      <c r="E2227" s="586"/>
      <c r="F2227" s="232">
        <f t="shared" si="28"/>
        <v>0</v>
      </c>
      <c r="G2227" s="233"/>
      <c r="H2227" s="160"/>
      <c r="I2227" s="160"/>
      <c r="J2227" s="160"/>
      <c r="K2227" s="160"/>
      <c r="L2227" s="160"/>
      <c r="M2227" s="160"/>
      <c r="N2227" s="160"/>
      <c r="O2227" s="160"/>
      <c r="P2227" s="160"/>
      <c r="Q2227" s="160"/>
      <c r="R2227" s="160"/>
      <c r="S2227" s="160"/>
      <c r="T2227" s="160"/>
      <c r="U2227" s="160"/>
      <c r="V2227" s="160"/>
      <c r="W2227" s="160"/>
      <c r="X2227" s="160"/>
      <c r="Y2227" s="160"/>
      <c r="Z2227" s="160"/>
      <c r="AA2227" s="160"/>
      <c r="AB2227" s="160"/>
      <c r="AC2227" s="160"/>
      <c r="AD2227" s="160"/>
      <c r="AE2227" s="160"/>
      <c r="AF2227" s="160"/>
      <c r="AG2227" s="160"/>
    </row>
    <row r="2228" spans="1:33" s="161" customFormat="1" ht="15">
      <c r="A2228" s="231"/>
      <c r="B2228" s="246" t="s">
        <v>651</v>
      </c>
      <c r="C2228" s="7" t="s">
        <v>1588</v>
      </c>
      <c r="D2228" s="8">
        <v>1</v>
      </c>
      <c r="E2228" s="586"/>
      <c r="F2228" s="232">
        <f t="shared" si="28"/>
        <v>0</v>
      </c>
      <c r="G2228" s="233"/>
      <c r="H2228" s="160"/>
      <c r="I2228" s="160"/>
      <c r="J2228" s="160"/>
      <c r="K2228" s="160"/>
      <c r="L2228" s="160"/>
      <c r="M2228" s="160"/>
      <c r="N2228" s="160"/>
      <c r="O2228" s="160"/>
      <c r="P2228" s="160"/>
      <c r="Q2228" s="160"/>
      <c r="R2228" s="160"/>
      <c r="S2228" s="160"/>
      <c r="T2228" s="160"/>
      <c r="U2228" s="160"/>
      <c r="V2228" s="160"/>
      <c r="W2228" s="160"/>
      <c r="X2228" s="160"/>
      <c r="Y2228" s="160"/>
      <c r="Z2228" s="160"/>
      <c r="AA2228" s="160"/>
      <c r="AB2228" s="160"/>
      <c r="AC2228" s="160"/>
      <c r="AD2228" s="160"/>
      <c r="AE2228" s="160"/>
      <c r="AF2228" s="160"/>
      <c r="AG2228" s="160"/>
    </row>
    <row r="2229" spans="1:33" s="161" customFormat="1" ht="15">
      <c r="A2229" s="231"/>
      <c r="B2229" s="247" t="s">
        <v>652</v>
      </c>
      <c r="C2229" s="7" t="s">
        <v>1588</v>
      </c>
      <c r="D2229" s="8">
        <v>2</v>
      </c>
      <c r="E2229" s="586"/>
      <c r="F2229" s="232">
        <f t="shared" si="28"/>
        <v>0</v>
      </c>
      <c r="G2229" s="233"/>
      <c r="H2229" s="160"/>
      <c r="I2229" s="160"/>
      <c r="J2229" s="160"/>
      <c r="K2229" s="160"/>
      <c r="L2229" s="160"/>
      <c r="M2229" s="160"/>
      <c r="N2229" s="160"/>
      <c r="O2229" s="160"/>
      <c r="P2229" s="160"/>
      <c r="Q2229" s="160"/>
      <c r="R2229" s="160"/>
      <c r="S2229" s="160"/>
      <c r="T2229" s="160"/>
      <c r="U2229" s="160"/>
      <c r="V2229" s="160"/>
      <c r="W2229" s="160"/>
      <c r="X2229" s="160"/>
      <c r="Y2229" s="160"/>
      <c r="Z2229" s="160"/>
      <c r="AA2229" s="160"/>
      <c r="AB2229" s="160"/>
      <c r="AC2229" s="160"/>
      <c r="AD2229" s="160"/>
      <c r="AE2229" s="160"/>
      <c r="AF2229" s="160"/>
      <c r="AG2229" s="160"/>
    </row>
    <row r="2230" spans="1:33" s="161" customFormat="1" ht="15">
      <c r="A2230" s="231"/>
      <c r="B2230" s="247" t="s">
        <v>653</v>
      </c>
      <c r="C2230" s="7" t="s">
        <v>1588</v>
      </c>
      <c r="D2230" s="8">
        <v>1</v>
      </c>
      <c r="E2230" s="586"/>
      <c r="F2230" s="232">
        <f t="shared" si="28"/>
        <v>0</v>
      </c>
      <c r="G2230" s="233"/>
      <c r="H2230" s="160"/>
      <c r="I2230" s="160"/>
      <c r="J2230" s="160"/>
      <c r="K2230" s="160"/>
      <c r="L2230" s="160"/>
      <c r="M2230" s="160"/>
      <c r="N2230" s="160"/>
      <c r="O2230" s="160"/>
      <c r="P2230" s="160"/>
      <c r="Q2230" s="160"/>
      <c r="R2230" s="160"/>
      <c r="S2230" s="160"/>
      <c r="T2230" s="160"/>
      <c r="U2230" s="160"/>
      <c r="V2230" s="160"/>
      <c r="W2230" s="160"/>
      <c r="X2230" s="160"/>
      <c r="Y2230" s="160"/>
      <c r="Z2230" s="160"/>
      <c r="AA2230" s="160"/>
      <c r="AB2230" s="160"/>
      <c r="AC2230" s="160"/>
      <c r="AD2230" s="160"/>
      <c r="AE2230" s="160"/>
      <c r="AF2230" s="160"/>
      <c r="AG2230" s="160"/>
    </row>
    <row r="2231" spans="1:33" s="161" customFormat="1" ht="15">
      <c r="A2231" s="231"/>
      <c r="B2231" s="248" t="s">
        <v>17</v>
      </c>
      <c r="C2231" s="7" t="s">
        <v>1588</v>
      </c>
      <c r="D2231" s="8">
        <v>2</v>
      </c>
      <c r="E2231" s="586"/>
      <c r="F2231" s="232">
        <f t="shared" si="28"/>
        <v>0</v>
      </c>
      <c r="G2231" s="233"/>
      <c r="H2231" s="160"/>
      <c r="I2231" s="160"/>
      <c r="J2231" s="160"/>
      <c r="K2231" s="160"/>
      <c r="L2231" s="160"/>
      <c r="M2231" s="160"/>
      <c r="N2231" s="160"/>
      <c r="O2231" s="160"/>
      <c r="P2231" s="160"/>
      <c r="Q2231" s="160"/>
      <c r="R2231" s="160"/>
      <c r="S2231" s="160"/>
      <c r="T2231" s="160"/>
      <c r="U2231" s="160"/>
      <c r="V2231" s="160"/>
      <c r="W2231" s="160"/>
      <c r="X2231" s="160"/>
      <c r="Y2231" s="160"/>
      <c r="Z2231" s="160"/>
      <c r="AA2231" s="160"/>
      <c r="AB2231" s="160"/>
      <c r="AC2231" s="160"/>
      <c r="AD2231" s="160"/>
      <c r="AE2231" s="160"/>
      <c r="AF2231" s="160"/>
      <c r="AG2231" s="160"/>
    </row>
    <row r="2232" spans="1:33" s="161" customFormat="1" ht="15">
      <c r="A2232" s="231"/>
      <c r="B2232" s="249" t="s">
        <v>654</v>
      </c>
      <c r="C2232" s="7" t="s">
        <v>1588</v>
      </c>
      <c r="D2232" s="8">
        <v>1</v>
      </c>
      <c r="E2232" s="586"/>
      <c r="F2232" s="232">
        <f t="shared" si="28"/>
        <v>0</v>
      </c>
      <c r="G2232" s="233"/>
      <c r="H2232" s="160"/>
      <c r="I2232" s="160"/>
      <c r="J2232" s="160"/>
      <c r="K2232" s="160"/>
      <c r="L2232" s="160"/>
      <c r="M2232" s="160"/>
      <c r="N2232" s="160"/>
      <c r="O2232" s="160"/>
      <c r="P2232" s="160"/>
      <c r="Q2232" s="160"/>
      <c r="R2232" s="160"/>
      <c r="S2232" s="160"/>
      <c r="T2232" s="160"/>
      <c r="U2232" s="160"/>
      <c r="V2232" s="160"/>
      <c r="W2232" s="160"/>
      <c r="X2232" s="160"/>
      <c r="Y2232" s="160"/>
      <c r="Z2232" s="160"/>
      <c r="AA2232" s="160"/>
      <c r="AB2232" s="160"/>
      <c r="AC2232" s="160"/>
      <c r="AD2232" s="160"/>
      <c r="AE2232" s="160"/>
      <c r="AF2232" s="160"/>
      <c r="AG2232" s="160"/>
    </row>
    <row r="2233" spans="1:33" s="161" customFormat="1" ht="15">
      <c r="A2233" s="231"/>
      <c r="B2233" s="250" t="s">
        <v>655</v>
      </c>
      <c r="C2233" s="7" t="s">
        <v>1588</v>
      </c>
      <c r="D2233" s="8">
        <v>3</v>
      </c>
      <c r="E2233" s="586"/>
      <c r="F2233" s="232">
        <f t="shared" si="28"/>
        <v>0</v>
      </c>
      <c r="G2233" s="233"/>
      <c r="H2233" s="160"/>
      <c r="I2233" s="160"/>
      <c r="J2233" s="160"/>
      <c r="K2233" s="160"/>
      <c r="L2233" s="160"/>
      <c r="M2233" s="160"/>
      <c r="N2233" s="160"/>
      <c r="O2233" s="160"/>
      <c r="P2233" s="160"/>
      <c r="Q2233" s="160"/>
      <c r="R2233" s="160"/>
      <c r="S2233" s="160"/>
      <c r="T2233" s="160"/>
      <c r="U2233" s="160"/>
      <c r="V2233" s="160"/>
      <c r="W2233" s="160"/>
      <c r="X2233" s="160"/>
      <c r="Y2233" s="160"/>
      <c r="Z2233" s="160"/>
      <c r="AA2233" s="160"/>
      <c r="AB2233" s="160"/>
      <c r="AC2233" s="160"/>
      <c r="AD2233" s="160"/>
      <c r="AE2233" s="160"/>
      <c r="AF2233" s="160"/>
      <c r="AG2233" s="160"/>
    </row>
    <row r="2234" spans="1:33" s="161" customFormat="1" ht="15">
      <c r="A2234" s="231"/>
      <c r="B2234" s="251" t="s">
        <v>656</v>
      </c>
      <c r="C2234" s="7" t="s">
        <v>1588</v>
      </c>
      <c r="D2234" s="8">
        <v>3</v>
      </c>
      <c r="E2234" s="586"/>
      <c r="F2234" s="232">
        <f t="shared" si="28"/>
        <v>0</v>
      </c>
      <c r="G2234" s="233"/>
      <c r="H2234" s="160"/>
      <c r="I2234" s="160"/>
      <c r="J2234" s="160"/>
      <c r="K2234" s="160"/>
      <c r="L2234" s="160"/>
      <c r="M2234" s="160"/>
      <c r="N2234" s="160"/>
      <c r="O2234" s="160"/>
      <c r="P2234" s="160"/>
      <c r="Q2234" s="160"/>
      <c r="R2234" s="160"/>
      <c r="S2234" s="160"/>
      <c r="T2234" s="160"/>
      <c r="U2234" s="160"/>
      <c r="V2234" s="160"/>
      <c r="W2234" s="160"/>
      <c r="X2234" s="160"/>
      <c r="Y2234" s="160"/>
      <c r="Z2234" s="160"/>
      <c r="AA2234" s="160"/>
      <c r="AB2234" s="160"/>
      <c r="AC2234" s="160"/>
      <c r="AD2234" s="160"/>
      <c r="AE2234" s="160"/>
      <c r="AF2234" s="160"/>
      <c r="AG2234" s="160"/>
    </row>
    <row r="2235" spans="1:33" s="161" customFormat="1" ht="15">
      <c r="A2235" s="231"/>
      <c r="B2235" s="251" t="s">
        <v>657</v>
      </c>
      <c r="C2235" s="7" t="s">
        <v>1588</v>
      </c>
      <c r="D2235" s="8">
        <v>2</v>
      </c>
      <c r="E2235" s="586"/>
      <c r="F2235" s="232">
        <f t="shared" si="28"/>
        <v>0</v>
      </c>
      <c r="G2235" s="233"/>
      <c r="H2235" s="160"/>
      <c r="I2235" s="160"/>
      <c r="J2235" s="160"/>
      <c r="K2235" s="160"/>
      <c r="L2235" s="160"/>
      <c r="M2235" s="160"/>
      <c r="N2235" s="160"/>
      <c r="O2235" s="160"/>
      <c r="P2235" s="160"/>
      <c r="Q2235" s="160"/>
      <c r="R2235" s="160"/>
      <c r="S2235" s="160"/>
      <c r="T2235" s="160"/>
      <c r="U2235" s="160"/>
      <c r="V2235" s="160"/>
      <c r="W2235" s="160"/>
      <c r="X2235" s="160"/>
      <c r="Y2235" s="160"/>
      <c r="Z2235" s="160"/>
      <c r="AA2235" s="160"/>
      <c r="AB2235" s="160"/>
      <c r="AC2235" s="160"/>
      <c r="AD2235" s="160"/>
      <c r="AE2235" s="160"/>
      <c r="AF2235" s="160"/>
      <c r="AG2235" s="160"/>
    </row>
    <row r="2236" spans="1:33" s="161" customFormat="1" ht="15">
      <c r="A2236" s="231"/>
      <c r="B2236" s="251" t="s">
        <v>658</v>
      </c>
      <c r="C2236" s="7" t="s">
        <v>1588</v>
      </c>
      <c r="D2236" s="8">
        <v>1</v>
      </c>
      <c r="E2236" s="586"/>
      <c r="F2236" s="232">
        <f t="shared" si="28"/>
        <v>0</v>
      </c>
      <c r="G2236" s="233"/>
      <c r="H2236" s="160"/>
      <c r="I2236" s="160"/>
      <c r="J2236" s="160"/>
      <c r="K2236" s="160"/>
      <c r="L2236" s="160"/>
      <c r="M2236" s="160"/>
      <c r="N2236" s="160"/>
      <c r="O2236" s="160"/>
      <c r="P2236" s="160"/>
      <c r="Q2236" s="160"/>
      <c r="R2236" s="160"/>
      <c r="S2236" s="160"/>
      <c r="T2236" s="160"/>
      <c r="U2236" s="160"/>
      <c r="V2236" s="160"/>
      <c r="W2236" s="160"/>
      <c r="X2236" s="160"/>
      <c r="Y2236" s="160"/>
      <c r="Z2236" s="160"/>
      <c r="AA2236" s="160"/>
      <c r="AB2236" s="160"/>
      <c r="AC2236" s="160"/>
      <c r="AD2236" s="160"/>
      <c r="AE2236" s="160"/>
      <c r="AF2236" s="160"/>
      <c r="AG2236" s="160"/>
    </row>
    <row r="2237" spans="1:33" s="161" customFormat="1" ht="15">
      <c r="A2237" s="231"/>
      <c r="B2237" s="251"/>
      <c r="C2237" s="7"/>
      <c r="D2237" s="8"/>
      <c r="E2237" s="586"/>
      <c r="F2237" s="232"/>
      <c r="G2237" s="233"/>
      <c r="H2237" s="160"/>
      <c r="I2237" s="160"/>
      <c r="J2237" s="160"/>
      <c r="K2237" s="160"/>
      <c r="L2237" s="160"/>
      <c r="M2237" s="160"/>
      <c r="N2237" s="160"/>
      <c r="O2237" s="160"/>
      <c r="P2237" s="160"/>
      <c r="Q2237" s="160"/>
      <c r="R2237" s="160"/>
      <c r="S2237" s="160"/>
      <c r="T2237" s="160"/>
      <c r="U2237" s="160"/>
      <c r="V2237" s="160"/>
      <c r="W2237" s="160"/>
      <c r="X2237" s="160"/>
      <c r="Y2237" s="160"/>
      <c r="Z2237" s="160"/>
      <c r="AA2237" s="160"/>
      <c r="AB2237" s="160"/>
      <c r="AC2237" s="160"/>
      <c r="AD2237" s="160"/>
      <c r="AE2237" s="160"/>
      <c r="AF2237" s="160"/>
      <c r="AG2237" s="160"/>
    </row>
    <row r="2238" spans="1:33" s="161" customFormat="1" ht="89.25">
      <c r="A2238" s="231" t="s">
        <v>1609</v>
      </c>
      <c r="B2238" s="61" t="s">
        <v>659</v>
      </c>
      <c r="C2238" s="7"/>
      <c r="D2238" s="8"/>
      <c r="E2238" s="586"/>
      <c r="F2238" s="232"/>
      <c r="G2238" s="233"/>
      <c r="H2238" s="160"/>
      <c r="I2238" s="160"/>
      <c r="J2238" s="160"/>
      <c r="K2238" s="160"/>
      <c r="L2238" s="160"/>
      <c r="M2238" s="160"/>
      <c r="N2238" s="160"/>
      <c r="O2238" s="160"/>
      <c r="P2238" s="160"/>
      <c r="Q2238" s="160"/>
      <c r="R2238" s="160"/>
      <c r="S2238" s="160"/>
      <c r="T2238" s="160"/>
      <c r="U2238" s="160"/>
      <c r="V2238" s="160"/>
      <c r="W2238" s="160"/>
      <c r="X2238" s="160"/>
      <c r="Y2238" s="160"/>
      <c r="Z2238" s="160"/>
      <c r="AA2238" s="160"/>
      <c r="AB2238" s="160"/>
      <c r="AC2238" s="160"/>
      <c r="AD2238" s="160"/>
      <c r="AE2238" s="160"/>
      <c r="AF2238" s="160"/>
      <c r="AG2238" s="160"/>
    </row>
    <row r="2239" spans="1:33" s="161" customFormat="1" ht="15">
      <c r="A2239" s="231"/>
      <c r="B2239" s="252" t="s">
        <v>660</v>
      </c>
      <c r="C2239" s="7" t="s">
        <v>1588</v>
      </c>
      <c r="D2239" s="8">
        <v>23</v>
      </c>
      <c r="E2239" s="586"/>
      <c r="F2239" s="232">
        <f t="shared" si="28"/>
        <v>0</v>
      </c>
      <c r="G2239" s="233"/>
      <c r="H2239" s="160"/>
      <c r="I2239" s="160"/>
      <c r="J2239" s="160"/>
      <c r="K2239" s="160"/>
      <c r="L2239" s="160"/>
      <c r="M2239" s="160"/>
      <c r="N2239" s="160"/>
      <c r="O2239" s="160"/>
      <c r="P2239" s="160"/>
      <c r="Q2239" s="160"/>
      <c r="R2239" s="160"/>
      <c r="S2239" s="160"/>
      <c r="T2239" s="160"/>
      <c r="U2239" s="160"/>
      <c r="V2239" s="160"/>
      <c r="W2239" s="160"/>
      <c r="X2239" s="160"/>
      <c r="Y2239" s="160"/>
      <c r="Z2239" s="160"/>
      <c r="AA2239" s="160"/>
      <c r="AB2239" s="160"/>
      <c r="AC2239" s="160"/>
      <c r="AD2239" s="160"/>
      <c r="AE2239" s="160"/>
      <c r="AF2239" s="160"/>
      <c r="AG2239" s="160"/>
    </row>
    <row r="2240" spans="1:33" s="161" customFormat="1" ht="15">
      <c r="A2240" s="231"/>
      <c r="B2240" s="252"/>
      <c r="C2240" s="7"/>
      <c r="D2240" s="8"/>
      <c r="E2240" s="586"/>
      <c r="F2240" s="232"/>
      <c r="G2240" s="233"/>
      <c r="H2240" s="160"/>
      <c r="I2240" s="160"/>
      <c r="J2240" s="160"/>
      <c r="K2240" s="160"/>
      <c r="L2240" s="160"/>
      <c r="M2240" s="160"/>
      <c r="N2240" s="160"/>
      <c r="O2240" s="160"/>
      <c r="P2240" s="160"/>
      <c r="Q2240" s="160"/>
      <c r="R2240" s="160"/>
      <c r="S2240" s="160"/>
      <c r="T2240" s="160"/>
      <c r="U2240" s="160"/>
      <c r="V2240" s="160"/>
      <c r="W2240" s="160"/>
      <c r="X2240" s="160"/>
      <c r="Y2240" s="160"/>
      <c r="Z2240" s="160"/>
      <c r="AA2240" s="160"/>
      <c r="AB2240" s="160"/>
      <c r="AC2240" s="160"/>
      <c r="AD2240" s="160"/>
      <c r="AE2240" s="160"/>
      <c r="AF2240" s="160"/>
      <c r="AG2240" s="160"/>
    </row>
    <row r="2241" spans="1:33" s="137" customFormat="1" ht="76.5">
      <c r="A2241" s="231" t="s">
        <v>1610</v>
      </c>
      <c r="B2241" s="167" t="s">
        <v>661</v>
      </c>
      <c r="C2241" s="7" t="s">
        <v>1588</v>
      </c>
      <c r="D2241" s="8">
        <v>76</v>
      </c>
      <c r="E2241" s="586"/>
      <c r="F2241" s="230">
        <f t="shared" si="28"/>
        <v>0</v>
      </c>
      <c r="G2241" s="233"/>
      <c r="H2241" s="138"/>
      <c r="I2241" s="138"/>
      <c r="J2241" s="138"/>
      <c r="K2241" s="138"/>
      <c r="L2241" s="138"/>
      <c r="M2241" s="138"/>
      <c r="N2241" s="138"/>
      <c r="O2241" s="138"/>
      <c r="P2241" s="138"/>
      <c r="Q2241" s="138"/>
      <c r="R2241" s="138"/>
      <c r="S2241" s="138"/>
      <c r="T2241" s="138"/>
      <c r="U2241" s="138"/>
      <c r="V2241" s="138"/>
      <c r="W2241" s="138"/>
      <c r="X2241" s="138"/>
      <c r="Y2241" s="138"/>
      <c r="Z2241" s="138"/>
      <c r="AA2241" s="138"/>
      <c r="AB2241" s="138"/>
      <c r="AC2241" s="138"/>
      <c r="AD2241" s="138"/>
      <c r="AE2241" s="138"/>
      <c r="AF2241" s="138"/>
      <c r="AG2241" s="138"/>
    </row>
    <row r="2242" spans="1:33" s="137" customFormat="1" ht="15">
      <c r="A2242" s="231"/>
      <c r="B2242" s="167"/>
      <c r="C2242" s="7"/>
      <c r="D2242" s="8"/>
      <c r="E2242" s="586"/>
      <c r="F2242" s="230"/>
      <c r="G2242" s="233"/>
      <c r="H2242" s="138"/>
      <c r="I2242" s="138"/>
      <c r="J2242" s="138"/>
      <c r="K2242" s="138"/>
      <c r="L2242" s="138"/>
      <c r="M2242" s="138"/>
      <c r="N2242" s="138"/>
      <c r="O2242" s="138"/>
      <c r="P2242" s="138"/>
      <c r="Q2242" s="138"/>
      <c r="R2242" s="138"/>
      <c r="S2242" s="138"/>
      <c r="T2242" s="138"/>
      <c r="U2242" s="138"/>
      <c r="V2242" s="138"/>
      <c r="W2242" s="138"/>
      <c r="X2242" s="138"/>
      <c r="Y2242" s="138"/>
      <c r="Z2242" s="138"/>
      <c r="AA2242" s="138"/>
      <c r="AB2242" s="138"/>
      <c r="AC2242" s="138"/>
      <c r="AD2242" s="138"/>
      <c r="AE2242" s="138"/>
      <c r="AF2242" s="138"/>
      <c r="AG2242" s="138"/>
    </row>
    <row r="2243" spans="1:33" s="137" customFormat="1" ht="255">
      <c r="A2243" s="231" t="s">
        <v>1612</v>
      </c>
      <c r="B2243" s="61" t="s">
        <v>662</v>
      </c>
      <c r="C2243" s="18"/>
      <c r="D2243" s="19"/>
      <c r="E2243" s="586"/>
      <c r="F2243" s="230"/>
      <c r="G2243" s="235"/>
      <c r="H2243" s="138"/>
      <c r="I2243" s="138"/>
      <c r="J2243" s="138"/>
      <c r="K2243" s="138"/>
      <c r="L2243" s="138"/>
      <c r="M2243" s="138"/>
      <c r="N2243" s="138"/>
      <c r="O2243" s="138"/>
      <c r="P2243" s="138"/>
      <c r="Q2243" s="138"/>
      <c r="R2243" s="138"/>
      <c r="S2243" s="138"/>
      <c r="T2243" s="138"/>
      <c r="U2243" s="138"/>
      <c r="V2243" s="138"/>
      <c r="W2243" s="138"/>
      <c r="X2243" s="138"/>
      <c r="Y2243" s="138"/>
      <c r="Z2243" s="138"/>
      <c r="AA2243" s="138"/>
      <c r="AB2243" s="138"/>
      <c r="AC2243" s="138"/>
      <c r="AD2243" s="138"/>
      <c r="AE2243" s="138"/>
      <c r="AF2243" s="138"/>
      <c r="AG2243" s="138"/>
    </row>
    <row r="2244" spans="1:33" s="137" customFormat="1" ht="15">
      <c r="A2244" s="231"/>
      <c r="B2244" s="253" t="s">
        <v>663</v>
      </c>
      <c r="C2244" s="20" t="s">
        <v>832</v>
      </c>
      <c r="D2244" s="21">
        <v>742</v>
      </c>
      <c r="E2244" s="586"/>
      <c r="F2244" s="230">
        <f t="shared" si="28"/>
        <v>0</v>
      </c>
      <c r="G2244" s="401"/>
      <c r="H2244" s="138"/>
      <c r="I2244" s="138"/>
      <c r="J2244" s="138"/>
      <c r="K2244" s="138"/>
      <c r="L2244" s="138"/>
      <c r="M2244" s="138"/>
      <c r="N2244" s="138"/>
      <c r="O2244" s="138"/>
      <c r="P2244" s="138"/>
      <c r="Q2244" s="138"/>
      <c r="R2244" s="138"/>
      <c r="S2244" s="138"/>
      <c r="T2244" s="138"/>
      <c r="U2244" s="138"/>
      <c r="V2244" s="138"/>
      <c r="W2244" s="138"/>
      <c r="X2244" s="138"/>
      <c r="Y2244" s="138"/>
      <c r="Z2244" s="138"/>
      <c r="AA2244" s="138"/>
      <c r="AB2244" s="138"/>
      <c r="AC2244" s="138"/>
      <c r="AD2244" s="138"/>
      <c r="AE2244" s="138"/>
      <c r="AF2244" s="138"/>
      <c r="AG2244" s="138"/>
    </row>
    <row r="2245" spans="1:33" s="137" customFormat="1" ht="15">
      <c r="A2245" s="231"/>
      <c r="B2245" s="253" t="s">
        <v>664</v>
      </c>
      <c r="C2245" s="20" t="s">
        <v>832</v>
      </c>
      <c r="D2245" s="21">
        <v>186</v>
      </c>
      <c r="E2245" s="586"/>
      <c r="F2245" s="230">
        <f t="shared" si="28"/>
        <v>0</v>
      </c>
      <c r="G2245" s="401"/>
      <c r="H2245" s="138"/>
      <c r="I2245" s="138"/>
      <c r="J2245" s="138"/>
      <c r="K2245" s="138"/>
      <c r="L2245" s="138"/>
      <c r="M2245" s="138"/>
      <c r="N2245" s="138"/>
      <c r="O2245" s="138"/>
      <c r="P2245" s="138"/>
      <c r="Q2245" s="138"/>
      <c r="R2245" s="138"/>
      <c r="S2245" s="138"/>
      <c r="T2245" s="138"/>
      <c r="U2245" s="138"/>
      <c r="V2245" s="138"/>
      <c r="W2245" s="138"/>
      <c r="X2245" s="138"/>
      <c r="Y2245" s="138"/>
      <c r="Z2245" s="138"/>
      <c r="AA2245" s="138"/>
      <c r="AB2245" s="138"/>
      <c r="AC2245" s="138"/>
      <c r="AD2245" s="138"/>
      <c r="AE2245" s="138"/>
      <c r="AF2245" s="138"/>
      <c r="AG2245" s="138"/>
    </row>
    <row r="2246" spans="1:33" s="137" customFormat="1" ht="15">
      <c r="A2246" s="231"/>
      <c r="B2246" s="253"/>
      <c r="C2246" s="20"/>
      <c r="D2246" s="21"/>
      <c r="E2246" s="586"/>
      <c r="F2246" s="230"/>
      <c r="G2246" s="401"/>
      <c r="H2246" s="138"/>
      <c r="I2246" s="138"/>
      <c r="J2246" s="138"/>
      <c r="K2246" s="138"/>
      <c r="L2246" s="138"/>
      <c r="M2246" s="138"/>
      <c r="N2246" s="138"/>
      <c r="O2246" s="138"/>
      <c r="P2246" s="138"/>
      <c r="Q2246" s="138"/>
      <c r="R2246" s="138"/>
      <c r="S2246" s="138"/>
      <c r="T2246" s="138"/>
      <c r="U2246" s="138"/>
      <c r="V2246" s="138"/>
      <c r="W2246" s="138"/>
      <c r="X2246" s="138"/>
      <c r="Y2246" s="138"/>
      <c r="Z2246" s="138"/>
      <c r="AA2246" s="138"/>
      <c r="AB2246" s="138"/>
      <c r="AC2246" s="138"/>
      <c r="AD2246" s="138"/>
      <c r="AE2246" s="138"/>
      <c r="AF2246" s="138"/>
      <c r="AG2246" s="138"/>
    </row>
    <row r="2247" spans="1:33" s="137" customFormat="1" ht="15">
      <c r="A2247" s="231" t="s">
        <v>1874</v>
      </c>
      <c r="B2247" s="61" t="s">
        <v>18</v>
      </c>
      <c r="C2247" s="7" t="s">
        <v>1588</v>
      </c>
      <c r="D2247" s="8">
        <v>1</v>
      </c>
      <c r="E2247" s="586"/>
      <c r="F2247" s="230">
        <f t="shared" si="28"/>
        <v>0</v>
      </c>
      <c r="G2247" s="233"/>
      <c r="H2247" s="138"/>
      <c r="I2247" s="138"/>
      <c r="J2247" s="138"/>
      <c r="K2247" s="138"/>
      <c r="L2247" s="138"/>
      <c r="M2247" s="138"/>
      <c r="N2247" s="138"/>
      <c r="O2247" s="138"/>
      <c r="P2247" s="138"/>
      <c r="Q2247" s="138"/>
      <c r="R2247" s="138"/>
      <c r="S2247" s="138"/>
      <c r="T2247" s="138"/>
      <c r="U2247" s="138"/>
      <c r="V2247" s="138"/>
      <c r="W2247" s="138"/>
      <c r="X2247" s="138"/>
      <c r="Y2247" s="138"/>
      <c r="Z2247" s="138"/>
      <c r="AA2247" s="138"/>
      <c r="AB2247" s="138"/>
      <c r="AC2247" s="138"/>
      <c r="AD2247" s="138"/>
      <c r="AE2247" s="138"/>
      <c r="AF2247" s="138"/>
      <c r="AG2247" s="138"/>
    </row>
    <row r="2248" spans="1:33" s="137" customFormat="1" ht="38.25">
      <c r="A2248" s="231" t="s">
        <v>1875</v>
      </c>
      <c r="B2248" s="61" t="s">
        <v>19</v>
      </c>
      <c r="C2248" s="7" t="s">
        <v>1588</v>
      </c>
      <c r="D2248" s="8">
        <v>1</v>
      </c>
      <c r="E2248" s="586"/>
      <c r="F2248" s="230">
        <f t="shared" si="28"/>
        <v>0</v>
      </c>
      <c r="G2248" s="233"/>
      <c r="H2248" s="138"/>
      <c r="I2248" s="138"/>
      <c r="J2248" s="138"/>
      <c r="K2248" s="138"/>
      <c r="L2248" s="138"/>
      <c r="M2248" s="138"/>
      <c r="N2248" s="138"/>
      <c r="O2248" s="138"/>
      <c r="P2248" s="138"/>
      <c r="Q2248" s="138"/>
      <c r="R2248" s="138"/>
      <c r="S2248" s="138"/>
      <c r="T2248" s="138"/>
      <c r="U2248" s="138"/>
      <c r="V2248" s="138"/>
      <c r="W2248" s="138"/>
      <c r="X2248" s="138"/>
      <c r="Y2248" s="138"/>
      <c r="Z2248" s="138"/>
      <c r="AA2248" s="138"/>
      <c r="AB2248" s="138"/>
      <c r="AC2248" s="138"/>
      <c r="AD2248" s="138"/>
      <c r="AE2248" s="138"/>
      <c r="AF2248" s="138"/>
      <c r="AG2248" s="138"/>
    </row>
    <row r="2249" spans="1:33" s="137" customFormat="1" ht="63.75">
      <c r="A2249" s="231" t="s">
        <v>1876</v>
      </c>
      <c r="B2249" s="62" t="s">
        <v>1867</v>
      </c>
      <c r="C2249" s="7" t="s">
        <v>1588</v>
      </c>
      <c r="D2249" s="8">
        <v>1</v>
      </c>
      <c r="E2249" s="586"/>
      <c r="F2249" s="230">
        <f t="shared" si="28"/>
        <v>0</v>
      </c>
      <c r="G2249" s="233"/>
      <c r="H2249" s="138"/>
      <c r="I2249" s="138"/>
      <c r="J2249" s="138"/>
      <c r="K2249" s="138"/>
      <c r="L2249" s="138"/>
      <c r="M2249" s="138"/>
      <c r="N2249" s="138"/>
      <c r="O2249" s="138"/>
      <c r="P2249" s="138"/>
      <c r="Q2249" s="138"/>
      <c r="R2249" s="138"/>
      <c r="S2249" s="138"/>
      <c r="T2249" s="138"/>
      <c r="U2249" s="138"/>
      <c r="V2249" s="138"/>
      <c r="W2249" s="138"/>
      <c r="X2249" s="138"/>
      <c r="Y2249" s="138"/>
      <c r="Z2249" s="138"/>
      <c r="AA2249" s="138"/>
      <c r="AB2249" s="138"/>
      <c r="AC2249" s="138"/>
      <c r="AD2249" s="138"/>
      <c r="AE2249" s="138"/>
      <c r="AF2249" s="138"/>
      <c r="AG2249" s="138"/>
    </row>
    <row r="2250" spans="1:33" s="137" customFormat="1" ht="15">
      <c r="A2250" s="178"/>
      <c r="B2250" s="178" t="s">
        <v>51</v>
      </c>
      <c r="C2250" s="178"/>
      <c r="D2250" s="178"/>
      <c r="E2250" s="586"/>
      <c r="F2250" s="555">
        <f>SUM(F2201:F2249)</f>
        <v>0</v>
      </c>
      <c r="G2250" s="159"/>
      <c r="H2250" s="138"/>
      <c r="I2250" s="138"/>
      <c r="J2250" s="138"/>
      <c r="K2250" s="138"/>
      <c r="L2250" s="138"/>
      <c r="M2250" s="138"/>
      <c r="N2250" s="138"/>
      <c r="O2250" s="138"/>
      <c r="P2250" s="138"/>
      <c r="Q2250" s="138"/>
      <c r="R2250" s="138"/>
      <c r="S2250" s="138"/>
      <c r="T2250" s="138"/>
      <c r="U2250" s="138"/>
      <c r="V2250" s="138"/>
      <c r="W2250" s="138"/>
      <c r="X2250" s="138"/>
      <c r="Y2250" s="138"/>
      <c r="Z2250" s="138"/>
      <c r="AA2250" s="138"/>
      <c r="AB2250" s="138"/>
      <c r="AC2250" s="138"/>
      <c r="AD2250" s="138"/>
      <c r="AE2250" s="138"/>
      <c r="AF2250" s="138"/>
      <c r="AG2250" s="138"/>
    </row>
    <row r="2251" spans="1:33" s="137" customFormat="1" ht="15">
      <c r="A2251" s="14"/>
      <c r="B2251" s="186"/>
      <c r="C2251" s="63"/>
      <c r="D2251" s="12"/>
      <c r="E2251" s="586"/>
      <c r="F2251" s="230"/>
      <c r="G2251" s="233"/>
      <c r="H2251" s="138"/>
      <c r="I2251" s="138"/>
      <c r="J2251" s="138"/>
      <c r="K2251" s="138"/>
      <c r="L2251" s="138"/>
      <c r="M2251" s="138"/>
      <c r="N2251" s="138"/>
      <c r="O2251" s="138"/>
      <c r="P2251" s="138"/>
      <c r="Q2251" s="138"/>
      <c r="R2251" s="138"/>
      <c r="S2251" s="138"/>
      <c r="T2251" s="138"/>
      <c r="U2251" s="138"/>
      <c r="V2251" s="138"/>
      <c r="W2251" s="138"/>
      <c r="X2251" s="138"/>
      <c r="Y2251" s="138"/>
      <c r="Z2251" s="138"/>
      <c r="AA2251" s="138"/>
      <c r="AB2251" s="138"/>
      <c r="AC2251" s="138"/>
      <c r="AD2251" s="138"/>
      <c r="AE2251" s="138"/>
      <c r="AF2251" s="138"/>
      <c r="AG2251" s="138"/>
    </row>
    <row r="2252" spans="1:33" s="137" customFormat="1" ht="15">
      <c r="A2252" s="179" t="s">
        <v>1868</v>
      </c>
      <c r="B2252" s="180" t="s">
        <v>1869</v>
      </c>
      <c r="C2252" s="45"/>
      <c r="D2252" s="46"/>
      <c r="E2252" s="654"/>
      <c r="F2252" s="47"/>
      <c r="G2252" s="159"/>
      <c r="H2252" s="138"/>
      <c r="I2252" s="138"/>
      <c r="J2252" s="138"/>
      <c r="K2252" s="138"/>
      <c r="L2252" s="138"/>
      <c r="M2252" s="138"/>
      <c r="N2252" s="138"/>
      <c r="O2252" s="138"/>
      <c r="P2252" s="138"/>
      <c r="Q2252" s="138"/>
      <c r="R2252" s="138"/>
      <c r="S2252" s="138"/>
      <c r="T2252" s="138"/>
      <c r="U2252" s="138"/>
      <c r="V2252" s="138"/>
      <c r="W2252" s="138"/>
      <c r="X2252" s="138"/>
      <c r="Y2252" s="138"/>
      <c r="Z2252" s="138"/>
      <c r="AA2252" s="138"/>
      <c r="AB2252" s="138"/>
      <c r="AC2252" s="138"/>
      <c r="AD2252" s="138"/>
      <c r="AE2252" s="138"/>
      <c r="AF2252" s="138"/>
      <c r="AG2252" s="138"/>
    </row>
    <row r="2253" spans="1:33" s="137" customFormat="1" ht="204">
      <c r="A2253" s="229" t="s">
        <v>1580</v>
      </c>
      <c r="B2253" s="60" t="s">
        <v>26</v>
      </c>
      <c r="C2253" s="12" t="s">
        <v>1588</v>
      </c>
      <c r="D2253" s="13">
        <v>1</v>
      </c>
      <c r="E2253" s="586"/>
      <c r="F2253" s="230">
        <f>D2253*E2253</f>
        <v>0</v>
      </c>
      <c r="G2253" s="233"/>
      <c r="H2253" s="138"/>
      <c r="I2253" s="138"/>
      <c r="J2253" s="138"/>
      <c r="K2253" s="138"/>
      <c r="L2253" s="138"/>
      <c r="M2253" s="138"/>
      <c r="N2253" s="138"/>
      <c r="O2253" s="138"/>
      <c r="P2253" s="138"/>
      <c r="Q2253" s="138"/>
      <c r="R2253" s="138"/>
      <c r="S2253" s="138"/>
      <c r="T2253" s="138"/>
      <c r="U2253" s="138"/>
      <c r="V2253" s="138"/>
      <c r="W2253" s="138"/>
      <c r="X2253" s="138"/>
      <c r="Y2253" s="138"/>
      <c r="Z2253" s="138"/>
      <c r="AA2253" s="138"/>
      <c r="AB2253" s="138"/>
      <c r="AC2253" s="138"/>
      <c r="AD2253" s="138"/>
      <c r="AE2253" s="138"/>
      <c r="AF2253" s="138"/>
      <c r="AG2253" s="138"/>
    </row>
    <row r="2254" spans="1:33" s="137" customFormat="1" ht="15">
      <c r="A2254" s="229"/>
      <c r="B2254" s="60"/>
      <c r="C2254" s="12"/>
      <c r="D2254" s="13"/>
      <c r="E2254" s="586"/>
      <c r="F2254" s="230"/>
      <c r="G2254" s="233"/>
      <c r="H2254" s="138"/>
      <c r="I2254" s="138"/>
      <c r="J2254" s="138"/>
      <c r="K2254" s="138"/>
      <c r="L2254" s="138"/>
      <c r="M2254" s="138"/>
      <c r="N2254" s="138"/>
      <c r="O2254" s="138"/>
      <c r="P2254" s="138"/>
      <c r="Q2254" s="138"/>
      <c r="R2254" s="138"/>
      <c r="S2254" s="138"/>
      <c r="T2254" s="138"/>
      <c r="U2254" s="138"/>
      <c r="V2254" s="138"/>
      <c r="W2254" s="138"/>
      <c r="X2254" s="138"/>
      <c r="Y2254" s="138"/>
      <c r="Z2254" s="138"/>
      <c r="AA2254" s="138"/>
      <c r="AB2254" s="138"/>
      <c r="AC2254" s="138"/>
      <c r="AD2254" s="138"/>
      <c r="AE2254" s="138"/>
      <c r="AF2254" s="138"/>
      <c r="AG2254" s="138"/>
    </row>
    <row r="2255" spans="1:33" s="137" customFormat="1" ht="293.25">
      <c r="A2255" s="231" t="s">
        <v>1589</v>
      </c>
      <c r="B2255" s="61" t="s">
        <v>20</v>
      </c>
      <c r="C2255" s="7" t="s">
        <v>1588</v>
      </c>
      <c r="D2255" s="8">
        <v>1</v>
      </c>
      <c r="E2255" s="586"/>
      <c r="F2255" s="230">
        <f aca="true" t="shared" si="29" ref="F2255:F2269">D2255*E2255</f>
        <v>0</v>
      </c>
      <c r="G2255" s="233"/>
      <c r="H2255" s="138"/>
      <c r="I2255" s="138"/>
      <c r="J2255" s="138"/>
      <c r="K2255" s="138"/>
      <c r="L2255" s="138"/>
      <c r="M2255" s="138"/>
      <c r="N2255" s="138"/>
      <c r="O2255" s="138"/>
      <c r="P2255" s="138"/>
      <c r="Q2255" s="138"/>
      <c r="R2255" s="138"/>
      <c r="S2255" s="138"/>
      <c r="T2255" s="138"/>
      <c r="U2255" s="138"/>
      <c r="V2255" s="138"/>
      <c r="W2255" s="138"/>
      <c r="X2255" s="138"/>
      <c r="Y2255" s="138"/>
      <c r="Z2255" s="138"/>
      <c r="AA2255" s="138"/>
      <c r="AB2255" s="138"/>
      <c r="AC2255" s="138"/>
      <c r="AD2255" s="138"/>
      <c r="AE2255" s="138"/>
      <c r="AF2255" s="138"/>
      <c r="AG2255" s="138"/>
    </row>
    <row r="2256" spans="1:33" s="137" customFormat="1" ht="15">
      <c r="A2256" s="231"/>
      <c r="B2256" s="61"/>
      <c r="C2256" s="7"/>
      <c r="D2256" s="8"/>
      <c r="E2256" s="586"/>
      <c r="F2256" s="230"/>
      <c r="G2256" s="233"/>
      <c r="H2256" s="138"/>
      <c r="I2256" s="138"/>
      <c r="J2256" s="138"/>
      <c r="K2256" s="138"/>
      <c r="L2256" s="138"/>
      <c r="M2256" s="138"/>
      <c r="N2256" s="138"/>
      <c r="O2256" s="138"/>
      <c r="P2256" s="138"/>
      <c r="Q2256" s="138"/>
      <c r="R2256" s="138"/>
      <c r="S2256" s="138"/>
      <c r="T2256" s="138"/>
      <c r="U2256" s="138"/>
      <c r="V2256" s="138"/>
      <c r="W2256" s="138"/>
      <c r="X2256" s="138"/>
      <c r="Y2256" s="138"/>
      <c r="Z2256" s="138"/>
      <c r="AA2256" s="138"/>
      <c r="AB2256" s="138"/>
      <c r="AC2256" s="138"/>
      <c r="AD2256" s="138"/>
      <c r="AE2256" s="138"/>
      <c r="AF2256" s="138"/>
      <c r="AG2256" s="138"/>
    </row>
    <row r="2257" spans="1:33" s="137" customFormat="1" ht="89.25">
      <c r="A2257" s="229" t="s">
        <v>1604</v>
      </c>
      <c r="B2257" s="60" t="s">
        <v>21</v>
      </c>
      <c r="C2257" s="12"/>
      <c r="D2257" s="13"/>
      <c r="E2257" s="586"/>
      <c r="F2257" s="230"/>
      <c r="G2257" s="233"/>
      <c r="H2257" s="138"/>
      <c r="I2257" s="138"/>
      <c r="J2257" s="138"/>
      <c r="K2257" s="138"/>
      <c r="L2257" s="138"/>
      <c r="M2257" s="138"/>
      <c r="N2257" s="138"/>
      <c r="O2257" s="138"/>
      <c r="P2257" s="138"/>
      <c r="Q2257" s="138"/>
      <c r="R2257" s="138"/>
      <c r="S2257" s="138"/>
      <c r="T2257" s="138"/>
      <c r="U2257" s="138"/>
      <c r="V2257" s="138"/>
      <c r="W2257" s="138"/>
      <c r="X2257" s="138"/>
      <c r="Y2257" s="138"/>
      <c r="Z2257" s="138"/>
      <c r="AA2257" s="138"/>
      <c r="AB2257" s="138"/>
      <c r="AC2257" s="138"/>
      <c r="AD2257" s="138"/>
      <c r="AE2257" s="138"/>
      <c r="AF2257" s="138"/>
      <c r="AG2257" s="138"/>
    </row>
    <row r="2258" spans="1:33" s="137" customFormat="1" ht="15">
      <c r="A2258" s="229"/>
      <c r="B2258" s="234" t="s">
        <v>22</v>
      </c>
      <c r="C2258" s="14" t="s">
        <v>832</v>
      </c>
      <c r="D2258" s="15">
        <v>25</v>
      </c>
      <c r="E2258" s="586"/>
      <c r="F2258" s="230">
        <f t="shared" si="29"/>
        <v>0</v>
      </c>
      <c r="G2258" s="235"/>
      <c r="H2258" s="138"/>
      <c r="I2258" s="138"/>
      <c r="J2258" s="138"/>
      <c r="K2258" s="138"/>
      <c r="L2258" s="138"/>
      <c r="M2258" s="138"/>
      <c r="N2258" s="138"/>
      <c r="O2258" s="138"/>
      <c r="P2258" s="138"/>
      <c r="Q2258" s="138"/>
      <c r="R2258" s="138"/>
      <c r="S2258" s="138"/>
      <c r="T2258" s="138"/>
      <c r="U2258" s="138"/>
      <c r="V2258" s="138"/>
      <c r="W2258" s="138"/>
      <c r="X2258" s="138"/>
      <c r="Y2258" s="138"/>
      <c r="Z2258" s="138"/>
      <c r="AA2258" s="138"/>
      <c r="AB2258" s="138"/>
      <c r="AC2258" s="138"/>
      <c r="AD2258" s="138"/>
      <c r="AE2258" s="138"/>
      <c r="AF2258" s="138"/>
      <c r="AG2258" s="138"/>
    </row>
    <row r="2259" spans="1:33" s="137" customFormat="1" ht="15">
      <c r="A2259" s="229"/>
      <c r="B2259" s="236" t="s">
        <v>1338</v>
      </c>
      <c r="C2259" s="16" t="s">
        <v>832</v>
      </c>
      <c r="D2259" s="17">
        <v>25</v>
      </c>
      <c r="E2259" s="586"/>
      <c r="F2259" s="230">
        <f t="shared" si="29"/>
        <v>0</v>
      </c>
      <c r="G2259" s="235"/>
      <c r="H2259" s="138"/>
      <c r="I2259" s="138"/>
      <c r="J2259" s="138"/>
      <c r="K2259" s="138"/>
      <c r="L2259" s="138"/>
      <c r="M2259" s="138"/>
      <c r="N2259" s="138"/>
      <c r="O2259" s="138"/>
      <c r="P2259" s="138"/>
      <c r="Q2259" s="138"/>
      <c r="R2259" s="138"/>
      <c r="S2259" s="138"/>
      <c r="T2259" s="138"/>
      <c r="U2259" s="138"/>
      <c r="V2259" s="138"/>
      <c r="W2259" s="138"/>
      <c r="X2259" s="138"/>
      <c r="Y2259" s="138"/>
      <c r="Z2259" s="138"/>
      <c r="AA2259" s="138"/>
      <c r="AB2259" s="138"/>
      <c r="AC2259" s="138"/>
      <c r="AD2259" s="138"/>
      <c r="AE2259" s="138"/>
      <c r="AF2259" s="138"/>
      <c r="AG2259" s="138"/>
    </row>
    <row r="2260" spans="1:33" s="137" customFormat="1" ht="15">
      <c r="A2260" s="229"/>
      <c r="B2260" s="236"/>
      <c r="C2260" s="16"/>
      <c r="D2260" s="17"/>
      <c r="E2260" s="586"/>
      <c r="F2260" s="230"/>
      <c r="G2260" s="235"/>
      <c r="H2260" s="138"/>
      <c r="I2260" s="138"/>
      <c r="J2260" s="138"/>
      <c r="K2260" s="138"/>
      <c r="L2260" s="138"/>
      <c r="M2260" s="138"/>
      <c r="N2260" s="138"/>
      <c r="O2260" s="138"/>
      <c r="P2260" s="138"/>
      <c r="Q2260" s="138"/>
      <c r="R2260" s="138"/>
      <c r="S2260" s="138"/>
      <c r="T2260" s="138"/>
      <c r="U2260" s="138"/>
      <c r="V2260" s="138"/>
      <c r="W2260" s="138"/>
      <c r="X2260" s="138"/>
      <c r="Y2260" s="138"/>
      <c r="Z2260" s="138"/>
      <c r="AA2260" s="138"/>
      <c r="AB2260" s="138"/>
      <c r="AC2260" s="138"/>
      <c r="AD2260" s="138"/>
      <c r="AE2260" s="138"/>
      <c r="AF2260" s="138"/>
      <c r="AG2260" s="138"/>
    </row>
    <row r="2261" spans="1:33" s="137" customFormat="1" ht="51">
      <c r="A2261" s="231" t="s">
        <v>1605</v>
      </c>
      <c r="B2261" s="61" t="s">
        <v>23</v>
      </c>
      <c r="C2261" s="7" t="s">
        <v>1935</v>
      </c>
      <c r="D2261" s="8">
        <v>1</v>
      </c>
      <c r="E2261" s="586"/>
      <c r="F2261" s="230">
        <f t="shared" si="29"/>
        <v>0</v>
      </c>
      <c r="G2261" s="233"/>
      <c r="H2261" s="138"/>
      <c r="I2261" s="138"/>
      <c r="J2261" s="138"/>
      <c r="K2261" s="138"/>
      <c r="L2261" s="138"/>
      <c r="M2261" s="138"/>
      <c r="N2261" s="138"/>
      <c r="O2261" s="138"/>
      <c r="P2261" s="138"/>
      <c r="Q2261" s="138"/>
      <c r="R2261" s="138"/>
      <c r="S2261" s="138"/>
      <c r="T2261" s="138"/>
      <c r="U2261" s="138"/>
      <c r="V2261" s="138"/>
      <c r="W2261" s="138"/>
      <c r="X2261" s="138"/>
      <c r="Y2261" s="138"/>
      <c r="Z2261" s="138"/>
      <c r="AA2261" s="138"/>
      <c r="AB2261" s="138"/>
      <c r="AC2261" s="138"/>
      <c r="AD2261" s="138"/>
      <c r="AE2261" s="138"/>
      <c r="AF2261" s="138"/>
      <c r="AG2261" s="138"/>
    </row>
    <row r="2262" spans="1:33" s="137" customFormat="1" ht="15">
      <c r="A2262" s="231"/>
      <c r="B2262" s="61"/>
      <c r="C2262" s="7"/>
      <c r="D2262" s="8"/>
      <c r="E2262" s="586"/>
      <c r="F2262" s="230"/>
      <c r="G2262" s="233"/>
      <c r="H2262" s="138"/>
      <c r="I2262" s="138"/>
      <c r="J2262" s="138"/>
      <c r="K2262" s="138"/>
      <c r="L2262" s="138"/>
      <c r="M2262" s="138"/>
      <c r="N2262" s="138"/>
      <c r="O2262" s="138"/>
      <c r="P2262" s="138"/>
      <c r="Q2262" s="138"/>
      <c r="R2262" s="138"/>
      <c r="S2262" s="138"/>
      <c r="T2262" s="138"/>
      <c r="U2262" s="138"/>
      <c r="V2262" s="138"/>
      <c r="W2262" s="138"/>
      <c r="X2262" s="138"/>
      <c r="Y2262" s="138"/>
      <c r="Z2262" s="138"/>
      <c r="AA2262" s="138"/>
      <c r="AB2262" s="138"/>
      <c r="AC2262" s="138"/>
      <c r="AD2262" s="138"/>
      <c r="AE2262" s="138"/>
      <c r="AF2262" s="138"/>
      <c r="AG2262" s="138"/>
    </row>
    <row r="2263" spans="1:33" s="137" customFormat="1" ht="89.25">
      <c r="A2263" s="231" t="s">
        <v>1606</v>
      </c>
      <c r="B2263" s="167" t="s">
        <v>665</v>
      </c>
      <c r="C2263" s="7" t="s">
        <v>1588</v>
      </c>
      <c r="D2263" s="8">
        <v>1</v>
      </c>
      <c r="E2263" s="586"/>
      <c r="F2263" s="230">
        <f t="shared" si="29"/>
        <v>0</v>
      </c>
      <c r="G2263" s="233"/>
      <c r="H2263" s="138"/>
      <c r="I2263" s="138"/>
      <c r="J2263" s="138"/>
      <c r="K2263" s="138"/>
      <c r="L2263" s="138"/>
      <c r="M2263" s="138"/>
      <c r="N2263" s="138"/>
      <c r="O2263" s="138"/>
      <c r="P2263" s="138"/>
      <c r="Q2263" s="138"/>
      <c r="R2263" s="138"/>
      <c r="S2263" s="138"/>
      <c r="T2263" s="138"/>
      <c r="U2263" s="138"/>
      <c r="V2263" s="138"/>
      <c r="W2263" s="138"/>
      <c r="X2263" s="138"/>
      <c r="Y2263" s="138"/>
      <c r="Z2263" s="138"/>
      <c r="AA2263" s="138"/>
      <c r="AB2263" s="138"/>
      <c r="AC2263" s="138"/>
      <c r="AD2263" s="138"/>
      <c r="AE2263" s="138"/>
      <c r="AF2263" s="138"/>
      <c r="AG2263" s="138"/>
    </row>
    <row r="2264" spans="1:33" s="137" customFormat="1" ht="15">
      <c r="A2264" s="231"/>
      <c r="B2264" s="167"/>
      <c r="C2264" s="18"/>
      <c r="D2264" s="8"/>
      <c r="E2264" s="586"/>
      <c r="F2264" s="230"/>
      <c r="G2264" s="233"/>
      <c r="H2264" s="138"/>
      <c r="I2264" s="138"/>
      <c r="J2264" s="138"/>
      <c r="K2264" s="138"/>
      <c r="L2264" s="138"/>
      <c r="M2264" s="138"/>
      <c r="N2264" s="138"/>
      <c r="O2264" s="138"/>
      <c r="P2264" s="138"/>
      <c r="Q2264" s="138"/>
      <c r="R2264" s="138"/>
      <c r="S2264" s="138"/>
      <c r="T2264" s="138"/>
      <c r="U2264" s="138"/>
      <c r="V2264" s="138"/>
      <c r="W2264" s="138"/>
      <c r="X2264" s="138"/>
      <c r="Y2264" s="138"/>
      <c r="Z2264" s="138"/>
      <c r="AA2264" s="138"/>
      <c r="AB2264" s="138"/>
      <c r="AC2264" s="138"/>
      <c r="AD2264" s="138"/>
      <c r="AE2264" s="138"/>
      <c r="AF2264" s="138"/>
      <c r="AG2264" s="138"/>
    </row>
    <row r="2265" spans="1:33" s="137" customFormat="1" ht="51">
      <c r="A2265" s="231" t="s">
        <v>1608</v>
      </c>
      <c r="B2265" s="61" t="s">
        <v>24</v>
      </c>
      <c r="C2265" s="7" t="s">
        <v>886</v>
      </c>
      <c r="D2265" s="8">
        <v>1</v>
      </c>
      <c r="E2265" s="586"/>
      <c r="F2265" s="230">
        <f t="shared" si="29"/>
        <v>0</v>
      </c>
      <c r="G2265" s="233"/>
      <c r="H2265" s="138"/>
      <c r="I2265" s="138"/>
      <c r="J2265" s="138"/>
      <c r="K2265" s="138"/>
      <c r="L2265" s="138"/>
      <c r="M2265" s="138"/>
      <c r="N2265" s="138"/>
      <c r="O2265" s="138"/>
      <c r="P2265" s="138"/>
      <c r="Q2265" s="138"/>
      <c r="R2265" s="138"/>
      <c r="S2265" s="138"/>
      <c r="T2265" s="138"/>
      <c r="U2265" s="138"/>
      <c r="V2265" s="138"/>
      <c r="W2265" s="138"/>
      <c r="X2265" s="138"/>
      <c r="Y2265" s="138"/>
      <c r="Z2265" s="138"/>
      <c r="AA2265" s="138"/>
      <c r="AB2265" s="138"/>
      <c r="AC2265" s="138"/>
      <c r="AD2265" s="138"/>
      <c r="AE2265" s="138"/>
      <c r="AF2265" s="138"/>
      <c r="AG2265" s="138"/>
    </row>
    <row r="2266" spans="1:33" s="137" customFormat="1" ht="15">
      <c r="A2266" s="231"/>
      <c r="B2266" s="61"/>
      <c r="C2266" s="7"/>
      <c r="D2266" s="8"/>
      <c r="E2266" s="586"/>
      <c r="F2266" s="230"/>
      <c r="G2266" s="233"/>
      <c r="H2266" s="138"/>
      <c r="I2266" s="138"/>
      <c r="J2266" s="138"/>
      <c r="K2266" s="138"/>
      <c r="L2266" s="138"/>
      <c r="M2266" s="138"/>
      <c r="N2266" s="138"/>
      <c r="O2266" s="138"/>
      <c r="P2266" s="138"/>
      <c r="Q2266" s="138"/>
      <c r="R2266" s="138"/>
      <c r="S2266" s="138"/>
      <c r="T2266" s="138"/>
      <c r="U2266" s="138"/>
      <c r="V2266" s="138"/>
      <c r="W2266" s="138"/>
      <c r="X2266" s="138"/>
      <c r="Y2266" s="138"/>
      <c r="Z2266" s="138"/>
      <c r="AA2266" s="138"/>
      <c r="AB2266" s="138"/>
      <c r="AC2266" s="138"/>
      <c r="AD2266" s="138"/>
      <c r="AE2266" s="138"/>
      <c r="AF2266" s="138"/>
      <c r="AG2266" s="138"/>
    </row>
    <row r="2267" spans="1:33" s="137" customFormat="1" ht="51">
      <c r="A2267" s="231" t="s">
        <v>1609</v>
      </c>
      <c r="B2267" s="61" t="s">
        <v>25</v>
      </c>
      <c r="C2267" s="7" t="s">
        <v>1607</v>
      </c>
      <c r="D2267" s="8">
        <v>4</v>
      </c>
      <c r="E2267" s="586"/>
      <c r="F2267" s="230">
        <f t="shared" si="29"/>
        <v>0</v>
      </c>
      <c r="G2267" s="233"/>
      <c r="H2267" s="138"/>
      <c r="I2267" s="138"/>
      <c r="J2267" s="138"/>
      <c r="K2267" s="138"/>
      <c r="L2267" s="138"/>
      <c r="M2267" s="138"/>
      <c r="N2267" s="138"/>
      <c r="O2267" s="138"/>
      <c r="P2267" s="138"/>
      <c r="Q2267" s="138"/>
      <c r="R2267" s="138"/>
      <c r="S2267" s="138"/>
      <c r="T2267" s="138"/>
      <c r="U2267" s="138"/>
      <c r="V2267" s="138"/>
      <c r="W2267" s="138"/>
      <c r="X2267" s="138"/>
      <c r="Y2267" s="138"/>
      <c r="Z2267" s="138"/>
      <c r="AA2267" s="138"/>
      <c r="AB2267" s="138"/>
      <c r="AC2267" s="138"/>
      <c r="AD2267" s="138"/>
      <c r="AE2267" s="138"/>
      <c r="AF2267" s="138"/>
      <c r="AG2267" s="138"/>
    </row>
    <row r="2268" spans="1:33" s="137" customFormat="1" ht="15">
      <c r="A2268" s="231"/>
      <c r="B2268" s="61"/>
      <c r="C2268" s="7"/>
      <c r="D2268" s="8"/>
      <c r="E2268" s="586"/>
      <c r="F2268" s="230"/>
      <c r="G2268" s="233"/>
      <c r="H2268" s="138"/>
      <c r="I2268" s="138"/>
      <c r="J2268" s="138"/>
      <c r="K2268" s="138"/>
      <c r="L2268" s="138"/>
      <c r="M2268" s="138"/>
      <c r="N2268" s="138"/>
      <c r="O2268" s="138"/>
      <c r="P2268" s="138"/>
      <c r="Q2268" s="138"/>
      <c r="R2268" s="138"/>
      <c r="S2268" s="138"/>
      <c r="T2268" s="138"/>
      <c r="U2268" s="138"/>
      <c r="V2268" s="138"/>
      <c r="W2268" s="138"/>
      <c r="X2268" s="138"/>
      <c r="Y2268" s="138"/>
      <c r="Z2268" s="138"/>
      <c r="AA2268" s="138"/>
      <c r="AB2268" s="138"/>
      <c r="AC2268" s="138"/>
      <c r="AD2268" s="138"/>
      <c r="AE2268" s="138"/>
      <c r="AF2268" s="138"/>
      <c r="AG2268" s="138"/>
    </row>
    <row r="2269" spans="1:33" s="137" customFormat="1" ht="63.75">
      <c r="A2269" s="231" t="s">
        <v>1874</v>
      </c>
      <c r="B2269" s="62" t="s">
        <v>1867</v>
      </c>
      <c r="C2269" s="7" t="s">
        <v>1588</v>
      </c>
      <c r="D2269" s="8">
        <v>1</v>
      </c>
      <c r="E2269" s="586"/>
      <c r="F2269" s="230">
        <f t="shared" si="29"/>
        <v>0</v>
      </c>
      <c r="G2269" s="233"/>
      <c r="H2269" s="138"/>
      <c r="I2269" s="138"/>
      <c r="J2269" s="138"/>
      <c r="K2269" s="138"/>
      <c r="L2269" s="138"/>
      <c r="M2269" s="138"/>
      <c r="N2269" s="138"/>
      <c r="O2269" s="138"/>
      <c r="P2269" s="138"/>
      <c r="Q2269" s="138"/>
      <c r="R2269" s="138"/>
      <c r="S2269" s="138"/>
      <c r="T2269" s="138"/>
      <c r="U2269" s="138"/>
      <c r="V2269" s="138"/>
      <c r="W2269" s="138"/>
      <c r="X2269" s="138"/>
      <c r="Y2269" s="138"/>
      <c r="Z2269" s="138"/>
      <c r="AA2269" s="138"/>
      <c r="AB2269" s="138"/>
      <c r="AC2269" s="138"/>
      <c r="AD2269" s="138"/>
      <c r="AE2269" s="138"/>
      <c r="AF2269" s="138"/>
      <c r="AG2269" s="138"/>
    </row>
    <row r="2270" spans="1:33" s="137" customFormat="1" ht="15">
      <c r="A2270" s="178"/>
      <c r="B2270" s="178" t="s">
        <v>51</v>
      </c>
      <c r="C2270" s="178"/>
      <c r="D2270" s="178"/>
      <c r="E2270" s="586"/>
      <c r="F2270" s="555">
        <f>SUM(F2253:F2269)</f>
        <v>0</v>
      </c>
      <c r="G2270" s="159"/>
      <c r="H2270" s="138"/>
      <c r="I2270" s="138"/>
      <c r="J2270" s="138"/>
      <c r="K2270" s="138"/>
      <c r="L2270" s="138"/>
      <c r="M2270" s="138"/>
      <c r="N2270" s="138"/>
      <c r="O2270" s="138"/>
      <c r="P2270" s="138"/>
      <c r="Q2270" s="138"/>
      <c r="R2270" s="138"/>
      <c r="S2270" s="138"/>
      <c r="T2270" s="138"/>
      <c r="U2270" s="138"/>
      <c r="V2270" s="138"/>
      <c r="W2270" s="138"/>
      <c r="X2270" s="138"/>
      <c r="Y2270" s="138"/>
      <c r="Z2270" s="138"/>
      <c r="AA2270" s="138"/>
      <c r="AB2270" s="138"/>
      <c r="AC2270" s="138"/>
      <c r="AD2270" s="138"/>
      <c r="AE2270" s="138"/>
      <c r="AF2270" s="138"/>
      <c r="AG2270" s="138"/>
    </row>
    <row r="2271" spans="1:33" s="137" customFormat="1" ht="15">
      <c r="A2271" s="178"/>
      <c r="B2271" s="188"/>
      <c r="C2271" s="13"/>
      <c r="D2271" s="13"/>
      <c r="E2271" s="654"/>
      <c r="F2271" s="555"/>
      <c r="G2271" s="159"/>
      <c r="H2271" s="138"/>
      <c r="I2271" s="138"/>
      <c r="J2271" s="138"/>
      <c r="K2271" s="138"/>
      <c r="L2271" s="138"/>
      <c r="M2271" s="138"/>
      <c r="N2271" s="138"/>
      <c r="O2271" s="138"/>
      <c r="P2271" s="138"/>
      <c r="Q2271" s="138"/>
      <c r="R2271" s="138"/>
      <c r="S2271" s="138"/>
      <c r="T2271" s="138"/>
      <c r="U2271" s="138"/>
      <c r="V2271" s="138"/>
      <c r="W2271" s="138"/>
      <c r="X2271" s="138"/>
      <c r="Y2271" s="138"/>
      <c r="Z2271" s="138"/>
      <c r="AA2271" s="138"/>
      <c r="AB2271" s="138"/>
      <c r="AC2271" s="138"/>
      <c r="AD2271" s="138"/>
      <c r="AE2271" s="138"/>
      <c r="AF2271" s="138"/>
      <c r="AG2271" s="138"/>
    </row>
    <row r="2272" spans="1:7" s="138" customFormat="1" ht="15">
      <c r="A2272" s="154" t="s">
        <v>1339</v>
      </c>
      <c r="B2272" s="254" t="s">
        <v>1340</v>
      </c>
      <c r="C2272" s="45"/>
      <c r="D2272" s="46"/>
      <c r="E2272" s="656"/>
      <c r="F2272" s="64"/>
      <c r="G2272" s="159"/>
    </row>
    <row r="2273" spans="1:7" s="258" customFormat="1" ht="178.5">
      <c r="A2273" s="255"/>
      <c r="B2273" s="256" t="s">
        <v>666</v>
      </c>
      <c r="C2273" s="8"/>
      <c r="D2273" s="8"/>
      <c r="E2273" s="586"/>
      <c r="F2273" s="557"/>
      <c r="G2273" s="257"/>
    </row>
    <row r="2274" spans="1:7" s="138" customFormat="1" ht="15">
      <c r="A2274" s="178"/>
      <c r="B2274" s="197"/>
      <c r="C2274" s="13"/>
      <c r="D2274" s="13"/>
      <c r="E2274" s="586"/>
      <c r="F2274" s="555"/>
      <c r="G2274" s="159"/>
    </row>
    <row r="2275" spans="1:33" s="137" customFormat="1" ht="15.75" thickBot="1">
      <c r="A2275" s="178"/>
      <c r="B2275" s="259" t="s">
        <v>1341</v>
      </c>
      <c r="C2275" s="13"/>
      <c r="D2275" s="13"/>
      <c r="E2275" s="586"/>
      <c r="F2275" s="555"/>
      <c r="G2275" s="159"/>
      <c r="H2275" s="138"/>
      <c r="I2275" s="138"/>
      <c r="J2275" s="138"/>
      <c r="K2275" s="138"/>
      <c r="L2275" s="138"/>
      <c r="M2275" s="138"/>
      <c r="N2275" s="138"/>
      <c r="O2275" s="138"/>
      <c r="P2275" s="138"/>
      <c r="Q2275" s="138"/>
      <c r="R2275" s="138"/>
      <c r="S2275" s="138"/>
      <c r="T2275" s="138"/>
      <c r="U2275" s="138"/>
      <c r="V2275" s="138"/>
      <c r="W2275" s="138"/>
      <c r="X2275" s="138"/>
      <c r="Y2275" s="138"/>
      <c r="Z2275" s="138"/>
      <c r="AA2275" s="138"/>
      <c r="AB2275" s="138"/>
      <c r="AC2275" s="138"/>
      <c r="AD2275" s="138"/>
      <c r="AE2275" s="138"/>
      <c r="AF2275" s="138"/>
      <c r="AG2275" s="138"/>
    </row>
    <row r="2276" spans="1:33" s="194" customFormat="1" ht="26.25" thickTop="1">
      <c r="A2276" s="231" t="s">
        <v>1580</v>
      </c>
      <c r="B2276" s="260" t="s">
        <v>1342</v>
      </c>
      <c r="C2276" s="8"/>
      <c r="D2276" s="8"/>
      <c r="E2276" s="586"/>
      <c r="F2276" s="558"/>
      <c r="G2276" s="159"/>
      <c r="H2276" s="193"/>
      <c r="I2276" s="193"/>
      <c r="J2276" s="193"/>
      <c r="K2276" s="193"/>
      <c r="L2276" s="193"/>
      <c r="M2276" s="193"/>
      <c r="N2276" s="193"/>
      <c r="O2276" s="193"/>
      <c r="P2276" s="193"/>
      <c r="Q2276" s="193"/>
      <c r="R2276" s="193"/>
      <c r="S2276" s="193"/>
      <c r="T2276" s="193"/>
      <c r="U2276" s="193"/>
      <c r="V2276" s="193"/>
      <c r="W2276" s="193"/>
      <c r="X2276" s="193"/>
      <c r="Y2276" s="193"/>
      <c r="Z2276" s="193"/>
      <c r="AA2276" s="193"/>
      <c r="AB2276" s="193"/>
      <c r="AC2276" s="193"/>
      <c r="AD2276" s="193"/>
      <c r="AE2276" s="193"/>
      <c r="AF2276" s="193"/>
      <c r="AG2276" s="193"/>
    </row>
    <row r="2277" spans="1:33" s="137" customFormat="1" ht="25.5">
      <c r="A2277" s="178"/>
      <c r="B2277" s="261" t="s">
        <v>1343</v>
      </c>
      <c r="C2277" s="13"/>
      <c r="D2277" s="13"/>
      <c r="E2277" s="586"/>
      <c r="F2277" s="555"/>
      <c r="G2277" s="159"/>
      <c r="H2277" s="138"/>
      <c r="I2277" s="138"/>
      <c r="J2277" s="138"/>
      <c r="K2277" s="138"/>
      <c r="L2277" s="138"/>
      <c r="M2277" s="138"/>
      <c r="N2277" s="138"/>
      <c r="O2277" s="138"/>
      <c r="P2277" s="138"/>
      <c r="Q2277" s="138"/>
      <c r="R2277" s="138"/>
      <c r="S2277" s="138"/>
      <c r="T2277" s="138"/>
      <c r="U2277" s="138"/>
      <c r="V2277" s="138"/>
      <c r="W2277" s="138"/>
      <c r="X2277" s="138"/>
      <c r="Y2277" s="138"/>
      <c r="Z2277" s="138"/>
      <c r="AA2277" s="138"/>
      <c r="AB2277" s="138"/>
      <c r="AC2277" s="138"/>
      <c r="AD2277" s="138"/>
      <c r="AE2277" s="138"/>
      <c r="AF2277" s="138"/>
      <c r="AG2277" s="138"/>
    </row>
    <row r="2278" spans="1:33" s="137" customFormat="1" ht="25.5">
      <c r="A2278" s="178"/>
      <c r="B2278" s="204" t="s">
        <v>667</v>
      </c>
      <c r="C2278" s="13" t="s">
        <v>886</v>
      </c>
      <c r="D2278" s="13">
        <v>4</v>
      </c>
      <c r="E2278" s="586"/>
      <c r="F2278" s="566">
        <f>D2278*E2278</f>
        <v>0</v>
      </c>
      <c r="G2278" s="159"/>
      <c r="H2278" s="138"/>
      <c r="I2278" s="138"/>
      <c r="J2278" s="138"/>
      <c r="K2278" s="138"/>
      <c r="L2278" s="138"/>
      <c r="M2278" s="138"/>
      <c r="N2278" s="138"/>
      <c r="O2278" s="138"/>
      <c r="P2278" s="138"/>
      <c r="Q2278" s="138"/>
      <c r="R2278" s="138"/>
      <c r="S2278" s="138"/>
      <c r="T2278" s="138"/>
      <c r="U2278" s="138"/>
      <c r="V2278" s="138"/>
      <c r="W2278" s="138"/>
      <c r="X2278" s="138"/>
      <c r="Y2278" s="138"/>
      <c r="Z2278" s="138"/>
      <c r="AA2278" s="138"/>
      <c r="AB2278" s="138"/>
      <c r="AC2278" s="138"/>
      <c r="AD2278" s="138"/>
      <c r="AE2278" s="138"/>
      <c r="AF2278" s="138"/>
      <c r="AG2278" s="138"/>
    </row>
    <row r="2279" spans="1:33" s="137" customFormat="1" ht="25.5">
      <c r="A2279" s="178"/>
      <c r="B2279" s="204" t="s">
        <v>1344</v>
      </c>
      <c r="C2279" s="13" t="s">
        <v>886</v>
      </c>
      <c r="D2279" s="65">
        <v>1</v>
      </c>
      <c r="E2279" s="586"/>
      <c r="F2279" s="566">
        <f aca="true" t="shared" si="30" ref="F2279:F2287">D2279*E2279</f>
        <v>0</v>
      </c>
      <c r="G2279" s="159"/>
      <c r="H2279" s="138"/>
      <c r="I2279" s="138"/>
      <c r="J2279" s="138"/>
      <c r="K2279" s="138"/>
      <c r="L2279" s="138"/>
      <c r="M2279" s="138"/>
      <c r="N2279" s="138"/>
      <c r="O2279" s="138"/>
      <c r="P2279" s="138"/>
      <c r="Q2279" s="138"/>
      <c r="R2279" s="138"/>
      <c r="S2279" s="138"/>
      <c r="T2279" s="138"/>
      <c r="U2279" s="138"/>
      <c r="V2279" s="138"/>
      <c r="W2279" s="138"/>
      <c r="X2279" s="138"/>
      <c r="Y2279" s="138"/>
      <c r="Z2279" s="138"/>
      <c r="AA2279" s="138"/>
      <c r="AB2279" s="138"/>
      <c r="AC2279" s="138"/>
      <c r="AD2279" s="138"/>
      <c r="AE2279" s="138"/>
      <c r="AF2279" s="138"/>
      <c r="AG2279" s="138"/>
    </row>
    <row r="2280" spans="1:33" s="137" customFormat="1" ht="25.5">
      <c r="A2280" s="178"/>
      <c r="B2280" s="204" t="s">
        <v>1345</v>
      </c>
      <c r="C2280" s="13" t="s">
        <v>886</v>
      </c>
      <c r="D2280" s="65">
        <v>3</v>
      </c>
      <c r="E2280" s="586"/>
      <c r="F2280" s="566">
        <f t="shared" si="30"/>
        <v>0</v>
      </c>
      <c r="G2280" s="159"/>
      <c r="H2280" s="138"/>
      <c r="I2280" s="138"/>
      <c r="J2280" s="138"/>
      <c r="K2280" s="138"/>
      <c r="L2280" s="138"/>
      <c r="M2280" s="138"/>
      <c r="N2280" s="138"/>
      <c r="O2280" s="138"/>
      <c r="P2280" s="138"/>
      <c r="Q2280" s="138"/>
      <c r="R2280" s="138"/>
      <c r="S2280" s="138"/>
      <c r="T2280" s="138"/>
      <c r="U2280" s="138"/>
      <c r="V2280" s="138"/>
      <c r="W2280" s="138"/>
      <c r="X2280" s="138"/>
      <c r="Y2280" s="138"/>
      <c r="Z2280" s="138"/>
      <c r="AA2280" s="138"/>
      <c r="AB2280" s="138"/>
      <c r="AC2280" s="138"/>
      <c r="AD2280" s="138"/>
      <c r="AE2280" s="138"/>
      <c r="AF2280" s="138"/>
      <c r="AG2280" s="138"/>
    </row>
    <row r="2281" spans="1:33" s="137" customFormat="1" ht="25.5">
      <c r="A2281" s="178"/>
      <c r="B2281" s="204" t="s">
        <v>1346</v>
      </c>
      <c r="C2281" s="13" t="s">
        <v>886</v>
      </c>
      <c r="D2281" s="65">
        <v>2</v>
      </c>
      <c r="E2281" s="586"/>
      <c r="F2281" s="566">
        <f t="shared" si="30"/>
        <v>0</v>
      </c>
      <c r="G2281" s="159"/>
      <c r="H2281" s="138"/>
      <c r="I2281" s="138"/>
      <c r="J2281" s="138"/>
      <c r="K2281" s="138"/>
      <c r="L2281" s="138"/>
      <c r="M2281" s="138"/>
      <c r="N2281" s="138"/>
      <c r="O2281" s="138"/>
      <c r="P2281" s="138"/>
      <c r="Q2281" s="138"/>
      <c r="R2281" s="138"/>
      <c r="S2281" s="138"/>
      <c r="T2281" s="138"/>
      <c r="U2281" s="138"/>
      <c r="V2281" s="138"/>
      <c r="W2281" s="138"/>
      <c r="X2281" s="138"/>
      <c r="Y2281" s="138"/>
      <c r="Z2281" s="138"/>
      <c r="AA2281" s="138"/>
      <c r="AB2281" s="138"/>
      <c r="AC2281" s="138"/>
      <c r="AD2281" s="138"/>
      <c r="AE2281" s="138"/>
      <c r="AF2281" s="138"/>
      <c r="AG2281" s="138"/>
    </row>
    <row r="2282" spans="1:33" s="137" customFormat="1" ht="25.5">
      <c r="A2282" s="178"/>
      <c r="B2282" s="204" t="s">
        <v>1347</v>
      </c>
      <c r="C2282" s="13" t="s">
        <v>886</v>
      </c>
      <c r="D2282" s="65">
        <v>2</v>
      </c>
      <c r="E2282" s="586"/>
      <c r="F2282" s="566">
        <f t="shared" si="30"/>
        <v>0</v>
      </c>
      <c r="G2282" s="159"/>
      <c r="H2282" s="138"/>
      <c r="I2282" s="138"/>
      <c r="J2282" s="138"/>
      <c r="K2282" s="138"/>
      <c r="L2282" s="138"/>
      <c r="M2282" s="138"/>
      <c r="N2282" s="138"/>
      <c r="O2282" s="138"/>
      <c r="P2282" s="138"/>
      <c r="Q2282" s="138"/>
      <c r="R2282" s="138"/>
      <c r="S2282" s="138"/>
      <c r="T2282" s="138"/>
      <c r="U2282" s="138"/>
      <c r="V2282" s="138"/>
      <c r="W2282" s="138"/>
      <c r="X2282" s="138"/>
      <c r="Y2282" s="138"/>
      <c r="Z2282" s="138"/>
      <c r="AA2282" s="138"/>
      <c r="AB2282" s="138"/>
      <c r="AC2282" s="138"/>
      <c r="AD2282" s="138"/>
      <c r="AE2282" s="138"/>
      <c r="AF2282" s="138"/>
      <c r="AG2282" s="138"/>
    </row>
    <row r="2283" spans="1:33" s="137" customFormat="1" ht="25.5">
      <c r="A2283" s="178"/>
      <c r="B2283" s="204" t="s">
        <v>1348</v>
      </c>
      <c r="C2283" s="13" t="s">
        <v>886</v>
      </c>
      <c r="D2283" s="65">
        <v>1</v>
      </c>
      <c r="E2283" s="586"/>
      <c r="F2283" s="566">
        <f t="shared" si="30"/>
        <v>0</v>
      </c>
      <c r="G2283" s="159"/>
      <c r="H2283" s="138"/>
      <c r="I2283" s="138"/>
      <c r="J2283" s="138"/>
      <c r="K2283" s="138"/>
      <c r="L2283" s="138"/>
      <c r="M2283" s="138"/>
      <c r="N2283" s="138"/>
      <c r="O2283" s="138"/>
      <c r="P2283" s="138"/>
      <c r="Q2283" s="138"/>
      <c r="R2283" s="138"/>
      <c r="S2283" s="138"/>
      <c r="T2283" s="138"/>
      <c r="U2283" s="138"/>
      <c r="V2283" s="138"/>
      <c r="W2283" s="138"/>
      <c r="X2283" s="138"/>
      <c r="Y2283" s="138"/>
      <c r="Z2283" s="138"/>
      <c r="AA2283" s="138"/>
      <c r="AB2283" s="138"/>
      <c r="AC2283" s="138"/>
      <c r="AD2283" s="138"/>
      <c r="AE2283" s="138"/>
      <c r="AF2283" s="138"/>
      <c r="AG2283" s="138"/>
    </row>
    <row r="2284" spans="1:33" s="137" customFormat="1" ht="25.5">
      <c r="A2284" s="178"/>
      <c r="B2284" s="204" t="s">
        <v>1349</v>
      </c>
      <c r="C2284" s="13" t="s">
        <v>886</v>
      </c>
      <c r="D2284" s="65">
        <v>1</v>
      </c>
      <c r="E2284" s="586"/>
      <c r="F2284" s="566">
        <f t="shared" si="30"/>
        <v>0</v>
      </c>
      <c r="G2284" s="159"/>
      <c r="H2284" s="138"/>
      <c r="I2284" s="138"/>
      <c r="J2284" s="138"/>
      <c r="K2284" s="138"/>
      <c r="L2284" s="138"/>
      <c r="M2284" s="138"/>
      <c r="N2284" s="138"/>
      <c r="O2284" s="138"/>
      <c r="P2284" s="138"/>
      <c r="Q2284" s="138"/>
      <c r="R2284" s="138"/>
      <c r="S2284" s="138"/>
      <c r="T2284" s="138"/>
      <c r="U2284" s="138"/>
      <c r="V2284" s="138"/>
      <c r="W2284" s="138"/>
      <c r="X2284" s="138"/>
      <c r="Y2284" s="138"/>
      <c r="Z2284" s="138"/>
      <c r="AA2284" s="138"/>
      <c r="AB2284" s="138"/>
      <c r="AC2284" s="138"/>
      <c r="AD2284" s="138"/>
      <c r="AE2284" s="138"/>
      <c r="AF2284" s="138"/>
      <c r="AG2284" s="138"/>
    </row>
    <row r="2285" spans="1:33" s="137" customFormat="1" ht="25.5">
      <c r="A2285" s="178"/>
      <c r="B2285" s="204" t="s">
        <v>1350</v>
      </c>
      <c r="C2285" s="13" t="s">
        <v>886</v>
      </c>
      <c r="D2285" s="65">
        <v>1</v>
      </c>
      <c r="E2285" s="586"/>
      <c r="F2285" s="566">
        <f t="shared" si="30"/>
        <v>0</v>
      </c>
      <c r="G2285" s="159"/>
      <c r="H2285" s="138"/>
      <c r="I2285" s="138"/>
      <c r="J2285" s="138"/>
      <c r="K2285" s="138"/>
      <c r="L2285" s="138"/>
      <c r="M2285" s="138"/>
      <c r="N2285" s="138"/>
      <c r="O2285" s="138"/>
      <c r="P2285" s="138"/>
      <c r="Q2285" s="138"/>
      <c r="R2285" s="138"/>
      <c r="S2285" s="138"/>
      <c r="T2285" s="138"/>
      <c r="U2285" s="138"/>
      <c r="V2285" s="138"/>
      <c r="W2285" s="138"/>
      <c r="X2285" s="138"/>
      <c r="Y2285" s="138"/>
      <c r="Z2285" s="138"/>
      <c r="AA2285" s="138"/>
      <c r="AB2285" s="138"/>
      <c r="AC2285" s="138"/>
      <c r="AD2285" s="138"/>
      <c r="AE2285" s="138"/>
      <c r="AF2285" s="138"/>
      <c r="AG2285" s="138"/>
    </row>
    <row r="2286" spans="1:33" s="137" customFormat="1" ht="25.5">
      <c r="A2286" s="178"/>
      <c r="B2286" s="204" t="s">
        <v>668</v>
      </c>
      <c r="C2286" s="13" t="s">
        <v>886</v>
      </c>
      <c r="D2286" s="65">
        <v>2</v>
      </c>
      <c r="E2286" s="586"/>
      <c r="F2286" s="566">
        <f t="shared" si="30"/>
        <v>0</v>
      </c>
      <c r="G2286" s="159"/>
      <c r="H2286" s="138"/>
      <c r="I2286" s="138"/>
      <c r="J2286" s="138"/>
      <c r="K2286" s="138"/>
      <c r="L2286" s="138"/>
      <c r="M2286" s="138"/>
      <c r="N2286" s="138"/>
      <c r="O2286" s="138"/>
      <c r="P2286" s="138"/>
      <c r="Q2286" s="138"/>
      <c r="R2286" s="138"/>
      <c r="S2286" s="138"/>
      <c r="T2286" s="138"/>
      <c r="U2286" s="138"/>
      <c r="V2286" s="138"/>
      <c r="W2286" s="138"/>
      <c r="X2286" s="138"/>
      <c r="Y2286" s="138"/>
      <c r="Z2286" s="138"/>
      <c r="AA2286" s="138"/>
      <c r="AB2286" s="138"/>
      <c r="AC2286" s="138"/>
      <c r="AD2286" s="138"/>
      <c r="AE2286" s="138"/>
      <c r="AF2286" s="138"/>
      <c r="AG2286" s="138"/>
    </row>
    <row r="2287" spans="1:33" s="137" customFormat="1" ht="38.25">
      <c r="A2287" s="178"/>
      <c r="B2287" s="204" t="s">
        <v>1351</v>
      </c>
      <c r="C2287" s="13" t="s">
        <v>886</v>
      </c>
      <c r="D2287" s="13">
        <v>1</v>
      </c>
      <c r="E2287" s="586"/>
      <c r="F2287" s="566">
        <f t="shared" si="30"/>
        <v>0</v>
      </c>
      <c r="G2287" s="159"/>
      <c r="H2287" s="138"/>
      <c r="I2287" s="138"/>
      <c r="J2287" s="138"/>
      <c r="K2287" s="138"/>
      <c r="L2287" s="138"/>
      <c r="M2287" s="138"/>
      <c r="N2287" s="138"/>
      <c r="O2287" s="138"/>
      <c r="P2287" s="138"/>
      <c r="Q2287" s="138"/>
      <c r="R2287" s="138"/>
      <c r="S2287" s="138"/>
      <c r="T2287" s="138"/>
      <c r="U2287" s="138"/>
      <c r="V2287" s="138"/>
      <c r="W2287" s="138"/>
      <c r="X2287" s="138"/>
      <c r="Y2287" s="138"/>
      <c r="Z2287" s="138"/>
      <c r="AA2287" s="138"/>
      <c r="AB2287" s="138"/>
      <c r="AC2287" s="138"/>
      <c r="AD2287" s="138"/>
      <c r="AE2287" s="138"/>
      <c r="AF2287" s="138"/>
      <c r="AG2287" s="138"/>
    </row>
    <row r="2288" spans="1:33" s="137" customFormat="1" ht="15">
      <c r="A2288" s="178"/>
      <c r="B2288" s="225"/>
      <c r="C2288" s="13"/>
      <c r="D2288" s="13"/>
      <c r="E2288" s="586"/>
      <c r="F2288" s="555"/>
      <c r="G2288" s="159"/>
      <c r="H2288" s="138"/>
      <c r="I2288" s="138"/>
      <c r="J2288" s="138"/>
      <c r="K2288" s="138"/>
      <c r="L2288" s="138"/>
      <c r="M2288" s="138"/>
      <c r="N2288" s="138"/>
      <c r="O2288" s="138"/>
      <c r="P2288" s="138"/>
      <c r="Q2288" s="138"/>
      <c r="R2288" s="138"/>
      <c r="S2288" s="138"/>
      <c r="T2288" s="138"/>
      <c r="U2288" s="138"/>
      <c r="V2288" s="138"/>
      <c r="W2288" s="138"/>
      <c r="X2288" s="138"/>
      <c r="Y2288" s="138"/>
      <c r="Z2288" s="138"/>
      <c r="AA2288" s="138"/>
      <c r="AB2288" s="138"/>
      <c r="AC2288" s="138"/>
      <c r="AD2288" s="138"/>
      <c r="AE2288" s="138"/>
      <c r="AF2288" s="138"/>
      <c r="AG2288" s="138"/>
    </row>
    <row r="2289" spans="1:33" s="137" customFormat="1" ht="15">
      <c r="A2289" s="178"/>
      <c r="B2289" s="188" t="s">
        <v>669</v>
      </c>
      <c r="C2289" s="262" t="s">
        <v>1588</v>
      </c>
      <c r="D2289" s="262">
        <v>1</v>
      </c>
      <c r="E2289" s="586"/>
      <c r="F2289" s="555">
        <f>SUM(F2278:F2288)</f>
        <v>0</v>
      </c>
      <c r="G2289" s="159"/>
      <c r="H2289" s="138"/>
      <c r="I2289" s="138"/>
      <c r="J2289" s="138"/>
      <c r="K2289" s="138"/>
      <c r="L2289" s="138"/>
      <c r="M2289" s="138"/>
      <c r="N2289" s="138"/>
      <c r="O2289" s="138"/>
      <c r="P2289" s="138"/>
      <c r="Q2289" s="138"/>
      <c r="R2289" s="138"/>
      <c r="S2289" s="138"/>
      <c r="T2289" s="138"/>
      <c r="U2289" s="138"/>
      <c r="V2289" s="138"/>
      <c r="W2289" s="138"/>
      <c r="X2289" s="138"/>
      <c r="Y2289" s="138"/>
      <c r="Z2289" s="138"/>
      <c r="AA2289" s="138"/>
      <c r="AB2289" s="138"/>
      <c r="AC2289" s="138"/>
      <c r="AD2289" s="138"/>
      <c r="AE2289" s="138"/>
      <c r="AF2289" s="138"/>
      <c r="AG2289" s="138"/>
    </row>
    <row r="2290" spans="1:33" s="137" customFormat="1" ht="15">
      <c r="A2290" s="178"/>
      <c r="B2290" s="197"/>
      <c r="C2290" s="13"/>
      <c r="D2290" s="13"/>
      <c r="E2290" s="586"/>
      <c r="F2290" s="555"/>
      <c r="G2290" s="159"/>
      <c r="H2290" s="138"/>
      <c r="I2290" s="138"/>
      <c r="J2290" s="138"/>
      <c r="K2290" s="138"/>
      <c r="L2290" s="138"/>
      <c r="M2290" s="138"/>
      <c r="N2290" s="138"/>
      <c r="O2290" s="138"/>
      <c r="P2290" s="138"/>
      <c r="Q2290" s="138"/>
      <c r="R2290" s="138"/>
      <c r="S2290" s="138"/>
      <c r="T2290" s="138"/>
      <c r="U2290" s="138"/>
      <c r="V2290" s="138"/>
      <c r="W2290" s="138"/>
      <c r="X2290" s="138"/>
      <c r="Y2290" s="138"/>
      <c r="Z2290" s="138"/>
      <c r="AA2290" s="138"/>
      <c r="AB2290" s="138"/>
      <c r="AC2290" s="138"/>
      <c r="AD2290" s="138"/>
      <c r="AE2290" s="138"/>
      <c r="AF2290" s="138"/>
      <c r="AG2290" s="138"/>
    </row>
    <row r="2291" spans="1:33" s="137" customFormat="1" ht="15">
      <c r="A2291" s="231" t="s">
        <v>1589</v>
      </c>
      <c r="B2291" s="260" t="s">
        <v>1352</v>
      </c>
      <c r="C2291" s="8"/>
      <c r="D2291" s="8"/>
      <c r="E2291" s="586"/>
      <c r="F2291" s="555"/>
      <c r="G2291" s="159"/>
      <c r="H2291" s="138"/>
      <c r="I2291" s="138"/>
      <c r="J2291" s="138"/>
      <c r="K2291" s="138"/>
      <c r="L2291" s="138"/>
      <c r="M2291" s="138"/>
      <c r="N2291" s="138"/>
      <c r="O2291" s="138"/>
      <c r="P2291" s="138"/>
      <c r="Q2291" s="138"/>
      <c r="R2291" s="138"/>
      <c r="S2291" s="138"/>
      <c r="T2291" s="138"/>
      <c r="U2291" s="138"/>
      <c r="V2291" s="138"/>
      <c r="W2291" s="138"/>
      <c r="X2291" s="138"/>
      <c r="Y2291" s="138"/>
      <c r="Z2291" s="138"/>
      <c r="AA2291" s="138"/>
      <c r="AB2291" s="138"/>
      <c r="AC2291" s="138"/>
      <c r="AD2291" s="138"/>
      <c r="AE2291" s="138"/>
      <c r="AF2291" s="138"/>
      <c r="AG2291" s="138"/>
    </row>
    <row r="2292" spans="1:33" s="137" customFormat="1" ht="25.5">
      <c r="A2292" s="178"/>
      <c r="B2292" s="261" t="s">
        <v>1343</v>
      </c>
      <c r="C2292" s="13"/>
      <c r="D2292" s="13"/>
      <c r="E2292" s="586"/>
      <c r="F2292" s="555"/>
      <c r="G2292" s="159"/>
      <c r="H2292" s="138"/>
      <c r="I2292" s="138"/>
      <c r="J2292" s="138"/>
      <c r="K2292" s="138"/>
      <c r="L2292" s="138"/>
      <c r="M2292" s="138"/>
      <c r="N2292" s="138"/>
      <c r="O2292" s="138"/>
      <c r="P2292" s="138"/>
      <c r="Q2292" s="138"/>
      <c r="R2292" s="138"/>
      <c r="S2292" s="138"/>
      <c r="T2292" s="138"/>
      <c r="U2292" s="138"/>
      <c r="V2292" s="138"/>
      <c r="W2292" s="138"/>
      <c r="X2292" s="138"/>
      <c r="Y2292" s="138"/>
      <c r="Z2292" s="138"/>
      <c r="AA2292" s="138"/>
      <c r="AB2292" s="138"/>
      <c r="AC2292" s="138"/>
      <c r="AD2292" s="138"/>
      <c r="AE2292" s="138"/>
      <c r="AF2292" s="138"/>
      <c r="AG2292" s="138"/>
    </row>
    <row r="2293" spans="1:33" s="137" customFormat="1" ht="25.5">
      <c r="A2293" s="178"/>
      <c r="B2293" s="204" t="s">
        <v>670</v>
      </c>
      <c r="C2293" s="13" t="s">
        <v>886</v>
      </c>
      <c r="D2293" s="13">
        <v>4</v>
      </c>
      <c r="E2293" s="586"/>
      <c r="F2293" s="566">
        <f>D2293*E2293</f>
        <v>0</v>
      </c>
      <c r="G2293" s="159"/>
      <c r="H2293" s="138"/>
      <c r="I2293" s="138"/>
      <c r="J2293" s="138"/>
      <c r="K2293" s="138"/>
      <c r="L2293" s="138"/>
      <c r="M2293" s="138"/>
      <c r="N2293" s="138"/>
      <c r="O2293" s="138"/>
      <c r="P2293" s="138"/>
      <c r="Q2293" s="138"/>
      <c r="R2293" s="138"/>
      <c r="S2293" s="138"/>
      <c r="T2293" s="138"/>
      <c r="U2293" s="138"/>
      <c r="V2293" s="138"/>
      <c r="W2293" s="138"/>
      <c r="X2293" s="138"/>
      <c r="Y2293" s="138"/>
      <c r="Z2293" s="138"/>
      <c r="AA2293" s="138"/>
      <c r="AB2293" s="138"/>
      <c r="AC2293" s="138"/>
      <c r="AD2293" s="138"/>
      <c r="AE2293" s="138"/>
      <c r="AF2293" s="138"/>
      <c r="AG2293" s="138"/>
    </row>
    <row r="2294" spans="1:33" s="137" customFormat="1" ht="25.5">
      <c r="A2294" s="178"/>
      <c r="B2294" s="204" t="s">
        <v>1353</v>
      </c>
      <c r="C2294" s="13" t="s">
        <v>886</v>
      </c>
      <c r="D2294" s="13">
        <v>3</v>
      </c>
      <c r="E2294" s="586"/>
      <c r="F2294" s="566">
        <f aca="true" t="shared" si="31" ref="F2294:F2304">D2294*E2294</f>
        <v>0</v>
      </c>
      <c r="G2294" s="159"/>
      <c r="H2294" s="138"/>
      <c r="I2294" s="138"/>
      <c r="J2294" s="138"/>
      <c r="K2294" s="138"/>
      <c r="L2294" s="138"/>
      <c r="M2294" s="138"/>
      <c r="N2294" s="138"/>
      <c r="O2294" s="138"/>
      <c r="P2294" s="138"/>
      <c r="Q2294" s="138"/>
      <c r="R2294" s="138"/>
      <c r="S2294" s="138"/>
      <c r="T2294" s="138"/>
      <c r="U2294" s="138"/>
      <c r="V2294" s="138"/>
      <c r="W2294" s="138"/>
      <c r="X2294" s="138"/>
      <c r="Y2294" s="138"/>
      <c r="Z2294" s="138"/>
      <c r="AA2294" s="138"/>
      <c r="AB2294" s="138"/>
      <c r="AC2294" s="138"/>
      <c r="AD2294" s="138"/>
      <c r="AE2294" s="138"/>
      <c r="AF2294" s="138"/>
      <c r="AG2294" s="138"/>
    </row>
    <row r="2295" spans="1:33" s="137" customFormat="1" ht="25.5">
      <c r="A2295" s="178"/>
      <c r="B2295" s="204" t="s">
        <v>1344</v>
      </c>
      <c r="C2295" s="13" t="s">
        <v>886</v>
      </c>
      <c r="D2295" s="65">
        <v>1</v>
      </c>
      <c r="E2295" s="586"/>
      <c r="F2295" s="566">
        <f t="shared" si="31"/>
        <v>0</v>
      </c>
      <c r="G2295" s="159"/>
      <c r="H2295" s="138"/>
      <c r="I2295" s="138"/>
      <c r="J2295" s="138"/>
      <c r="K2295" s="138"/>
      <c r="L2295" s="138"/>
      <c r="M2295" s="138"/>
      <c r="N2295" s="138"/>
      <c r="O2295" s="138"/>
      <c r="P2295" s="138"/>
      <c r="Q2295" s="138"/>
      <c r="R2295" s="138"/>
      <c r="S2295" s="138"/>
      <c r="T2295" s="138"/>
      <c r="U2295" s="138"/>
      <c r="V2295" s="138"/>
      <c r="W2295" s="138"/>
      <c r="X2295" s="138"/>
      <c r="Y2295" s="138"/>
      <c r="Z2295" s="138"/>
      <c r="AA2295" s="138"/>
      <c r="AB2295" s="138"/>
      <c r="AC2295" s="138"/>
      <c r="AD2295" s="138"/>
      <c r="AE2295" s="138"/>
      <c r="AF2295" s="138"/>
      <c r="AG2295" s="138"/>
    </row>
    <row r="2296" spans="1:33" s="137" customFormat="1" ht="25.5">
      <c r="A2296" s="178"/>
      <c r="B2296" s="204" t="s">
        <v>1345</v>
      </c>
      <c r="C2296" s="13" t="s">
        <v>886</v>
      </c>
      <c r="D2296" s="65">
        <v>2</v>
      </c>
      <c r="E2296" s="586"/>
      <c r="F2296" s="566">
        <f t="shared" si="31"/>
        <v>0</v>
      </c>
      <c r="G2296" s="159"/>
      <c r="H2296" s="138"/>
      <c r="I2296" s="138"/>
      <c r="J2296" s="138"/>
      <c r="K2296" s="138"/>
      <c r="L2296" s="138"/>
      <c r="M2296" s="138"/>
      <c r="N2296" s="138"/>
      <c r="O2296" s="138"/>
      <c r="P2296" s="138"/>
      <c r="Q2296" s="138"/>
      <c r="R2296" s="138"/>
      <c r="S2296" s="138"/>
      <c r="T2296" s="138"/>
      <c r="U2296" s="138"/>
      <c r="V2296" s="138"/>
      <c r="W2296" s="138"/>
      <c r="X2296" s="138"/>
      <c r="Y2296" s="138"/>
      <c r="Z2296" s="138"/>
      <c r="AA2296" s="138"/>
      <c r="AB2296" s="138"/>
      <c r="AC2296" s="138"/>
      <c r="AD2296" s="138"/>
      <c r="AE2296" s="138"/>
      <c r="AF2296" s="138"/>
      <c r="AG2296" s="138"/>
    </row>
    <row r="2297" spans="1:33" s="137" customFormat="1" ht="25.5">
      <c r="A2297" s="178"/>
      <c r="B2297" s="204" t="s">
        <v>1346</v>
      </c>
      <c r="C2297" s="13" t="s">
        <v>886</v>
      </c>
      <c r="D2297" s="65">
        <v>2</v>
      </c>
      <c r="E2297" s="586"/>
      <c r="F2297" s="566">
        <f t="shared" si="31"/>
        <v>0</v>
      </c>
      <c r="G2297" s="159"/>
      <c r="H2297" s="138"/>
      <c r="I2297" s="138"/>
      <c r="J2297" s="138"/>
      <c r="K2297" s="138"/>
      <c r="L2297" s="138"/>
      <c r="M2297" s="138"/>
      <c r="N2297" s="138"/>
      <c r="O2297" s="138"/>
      <c r="P2297" s="138"/>
      <c r="Q2297" s="138"/>
      <c r="R2297" s="138"/>
      <c r="S2297" s="138"/>
      <c r="T2297" s="138"/>
      <c r="U2297" s="138"/>
      <c r="V2297" s="138"/>
      <c r="W2297" s="138"/>
      <c r="X2297" s="138"/>
      <c r="Y2297" s="138"/>
      <c r="Z2297" s="138"/>
      <c r="AA2297" s="138"/>
      <c r="AB2297" s="138"/>
      <c r="AC2297" s="138"/>
      <c r="AD2297" s="138"/>
      <c r="AE2297" s="138"/>
      <c r="AF2297" s="138"/>
      <c r="AG2297" s="138"/>
    </row>
    <row r="2298" spans="1:33" s="137" customFormat="1" ht="25.5">
      <c r="A2298" s="178"/>
      <c r="B2298" s="204" t="s">
        <v>1354</v>
      </c>
      <c r="C2298" s="13" t="s">
        <v>886</v>
      </c>
      <c r="D2298" s="65">
        <v>2</v>
      </c>
      <c r="E2298" s="586"/>
      <c r="F2298" s="566">
        <f t="shared" si="31"/>
        <v>0</v>
      </c>
      <c r="G2298" s="159"/>
      <c r="H2298" s="138"/>
      <c r="I2298" s="138"/>
      <c r="J2298" s="138"/>
      <c r="K2298" s="138"/>
      <c r="L2298" s="138"/>
      <c r="M2298" s="138"/>
      <c r="N2298" s="138"/>
      <c r="O2298" s="138"/>
      <c r="P2298" s="138"/>
      <c r="Q2298" s="138"/>
      <c r="R2298" s="138"/>
      <c r="S2298" s="138"/>
      <c r="T2298" s="138"/>
      <c r="U2298" s="138"/>
      <c r="V2298" s="138"/>
      <c r="W2298" s="138"/>
      <c r="X2298" s="138"/>
      <c r="Y2298" s="138"/>
      <c r="Z2298" s="138"/>
      <c r="AA2298" s="138"/>
      <c r="AB2298" s="138"/>
      <c r="AC2298" s="138"/>
      <c r="AD2298" s="138"/>
      <c r="AE2298" s="138"/>
      <c r="AF2298" s="138"/>
      <c r="AG2298" s="138"/>
    </row>
    <row r="2299" spans="1:33" s="137" customFormat="1" ht="25.5">
      <c r="A2299" s="178"/>
      <c r="B2299" s="204" t="s">
        <v>1347</v>
      </c>
      <c r="C2299" s="13" t="s">
        <v>886</v>
      </c>
      <c r="D2299" s="65">
        <v>2</v>
      </c>
      <c r="E2299" s="586"/>
      <c r="F2299" s="566">
        <f t="shared" si="31"/>
        <v>0</v>
      </c>
      <c r="G2299" s="159"/>
      <c r="H2299" s="138"/>
      <c r="I2299" s="138"/>
      <c r="J2299" s="138"/>
      <c r="K2299" s="138"/>
      <c r="L2299" s="138"/>
      <c r="M2299" s="138"/>
      <c r="N2299" s="138"/>
      <c r="O2299" s="138"/>
      <c r="P2299" s="138"/>
      <c r="Q2299" s="138"/>
      <c r="R2299" s="138"/>
      <c r="S2299" s="138"/>
      <c r="T2299" s="138"/>
      <c r="U2299" s="138"/>
      <c r="V2299" s="138"/>
      <c r="W2299" s="138"/>
      <c r="X2299" s="138"/>
      <c r="Y2299" s="138"/>
      <c r="Z2299" s="138"/>
      <c r="AA2299" s="138"/>
      <c r="AB2299" s="138"/>
      <c r="AC2299" s="138"/>
      <c r="AD2299" s="138"/>
      <c r="AE2299" s="138"/>
      <c r="AF2299" s="138"/>
      <c r="AG2299" s="138"/>
    </row>
    <row r="2300" spans="1:33" s="137" customFormat="1" ht="25.5">
      <c r="A2300" s="178"/>
      <c r="B2300" s="204" t="s">
        <v>1355</v>
      </c>
      <c r="C2300" s="13" t="s">
        <v>886</v>
      </c>
      <c r="D2300" s="65">
        <v>1</v>
      </c>
      <c r="E2300" s="586"/>
      <c r="F2300" s="566">
        <f t="shared" si="31"/>
        <v>0</v>
      </c>
      <c r="G2300" s="159"/>
      <c r="H2300" s="138"/>
      <c r="I2300" s="138"/>
      <c r="J2300" s="138"/>
      <c r="K2300" s="138"/>
      <c r="L2300" s="138"/>
      <c r="M2300" s="138"/>
      <c r="N2300" s="138"/>
      <c r="O2300" s="138"/>
      <c r="P2300" s="138"/>
      <c r="Q2300" s="138"/>
      <c r="R2300" s="138"/>
      <c r="S2300" s="138"/>
      <c r="T2300" s="138"/>
      <c r="U2300" s="138"/>
      <c r="V2300" s="138"/>
      <c r="W2300" s="138"/>
      <c r="X2300" s="138"/>
      <c r="Y2300" s="138"/>
      <c r="Z2300" s="138"/>
      <c r="AA2300" s="138"/>
      <c r="AB2300" s="138"/>
      <c r="AC2300" s="138"/>
      <c r="AD2300" s="138"/>
      <c r="AE2300" s="138"/>
      <c r="AF2300" s="138"/>
      <c r="AG2300" s="138"/>
    </row>
    <row r="2301" spans="1:33" s="137" customFormat="1" ht="25.5">
      <c r="A2301" s="178"/>
      <c r="B2301" s="204" t="s">
        <v>1356</v>
      </c>
      <c r="C2301" s="13" t="s">
        <v>886</v>
      </c>
      <c r="D2301" s="65">
        <v>1</v>
      </c>
      <c r="E2301" s="586"/>
      <c r="F2301" s="566">
        <f t="shared" si="31"/>
        <v>0</v>
      </c>
      <c r="G2301" s="159"/>
      <c r="H2301" s="138"/>
      <c r="I2301" s="138"/>
      <c r="J2301" s="138"/>
      <c r="K2301" s="138"/>
      <c r="L2301" s="138"/>
      <c r="M2301" s="138"/>
      <c r="N2301" s="138"/>
      <c r="O2301" s="138"/>
      <c r="P2301" s="138"/>
      <c r="Q2301" s="138"/>
      <c r="R2301" s="138"/>
      <c r="S2301" s="138"/>
      <c r="T2301" s="138"/>
      <c r="U2301" s="138"/>
      <c r="V2301" s="138"/>
      <c r="W2301" s="138"/>
      <c r="X2301" s="138"/>
      <c r="Y2301" s="138"/>
      <c r="Z2301" s="138"/>
      <c r="AA2301" s="138"/>
      <c r="AB2301" s="138"/>
      <c r="AC2301" s="138"/>
      <c r="AD2301" s="138"/>
      <c r="AE2301" s="138"/>
      <c r="AF2301" s="138"/>
      <c r="AG2301" s="138"/>
    </row>
    <row r="2302" spans="1:33" s="137" customFormat="1" ht="25.5">
      <c r="A2302" s="178"/>
      <c r="B2302" s="204" t="s">
        <v>1357</v>
      </c>
      <c r="C2302" s="13" t="s">
        <v>886</v>
      </c>
      <c r="D2302" s="65">
        <v>1</v>
      </c>
      <c r="E2302" s="586"/>
      <c r="F2302" s="566">
        <f t="shared" si="31"/>
        <v>0</v>
      </c>
      <c r="G2302" s="159"/>
      <c r="H2302" s="138"/>
      <c r="I2302" s="138"/>
      <c r="J2302" s="138"/>
      <c r="K2302" s="138"/>
      <c r="L2302" s="138"/>
      <c r="M2302" s="138"/>
      <c r="N2302" s="138"/>
      <c r="O2302" s="138"/>
      <c r="P2302" s="138"/>
      <c r="Q2302" s="138"/>
      <c r="R2302" s="138"/>
      <c r="S2302" s="138"/>
      <c r="T2302" s="138"/>
      <c r="U2302" s="138"/>
      <c r="V2302" s="138"/>
      <c r="W2302" s="138"/>
      <c r="X2302" s="138"/>
      <c r="Y2302" s="138"/>
      <c r="Z2302" s="138"/>
      <c r="AA2302" s="138"/>
      <c r="AB2302" s="138"/>
      <c r="AC2302" s="138"/>
      <c r="AD2302" s="138"/>
      <c r="AE2302" s="138"/>
      <c r="AF2302" s="138"/>
      <c r="AG2302" s="138"/>
    </row>
    <row r="2303" spans="1:33" s="137" customFormat="1" ht="25.5">
      <c r="A2303" s="178"/>
      <c r="B2303" s="204" t="s">
        <v>668</v>
      </c>
      <c r="C2303" s="13" t="s">
        <v>886</v>
      </c>
      <c r="D2303" s="65">
        <v>3</v>
      </c>
      <c r="E2303" s="586"/>
      <c r="F2303" s="566">
        <f t="shared" si="31"/>
        <v>0</v>
      </c>
      <c r="G2303" s="159"/>
      <c r="H2303" s="138"/>
      <c r="I2303" s="138"/>
      <c r="J2303" s="138"/>
      <c r="K2303" s="138"/>
      <c r="L2303" s="138"/>
      <c r="M2303" s="138"/>
      <c r="N2303" s="138"/>
      <c r="O2303" s="138"/>
      <c r="P2303" s="138"/>
      <c r="Q2303" s="138"/>
      <c r="R2303" s="138"/>
      <c r="S2303" s="138"/>
      <c r="T2303" s="138"/>
      <c r="U2303" s="138"/>
      <c r="V2303" s="138"/>
      <c r="W2303" s="138"/>
      <c r="X2303" s="138"/>
      <c r="Y2303" s="138"/>
      <c r="Z2303" s="138"/>
      <c r="AA2303" s="138"/>
      <c r="AB2303" s="138"/>
      <c r="AC2303" s="138"/>
      <c r="AD2303" s="138"/>
      <c r="AE2303" s="138"/>
      <c r="AF2303" s="138"/>
      <c r="AG2303" s="138"/>
    </row>
    <row r="2304" spans="1:33" s="137" customFormat="1" ht="38.25">
      <c r="A2304" s="178"/>
      <c r="B2304" s="204" t="s">
        <v>1351</v>
      </c>
      <c r="C2304" s="13" t="s">
        <v>886</v>
      </c>
      <c r="D2304" s="13">
        <v>1</v>
      </c>
      <c r="E2304" s="586"/>
      <c r="F2304" s="566">
        <f t="shared" si="31"/>
        <v>0</v>
      </c>
      <c r="G2304" s="159"/>
      <c r="H2304" s="138"/>
      <c r="I2304" s="138"/>
      <c r="J2304" s="138"/>
      <c r="K2304" s="138"/>
      <c r="L2304" s="138"/>
      <c r="M2304" s="138"/>
      <c r="N2304" s="138"/>
      <c r="O2304" s="138"/>
      <c r="P2304" s="138"/>
      <c r="Q2304" s="138"/>
      <c r="R2304" s="138"/>
      <c r="S2304" s="138"/>
      <c r="T2304" s="138"/>
      <c r="U2304" s="138"/>
      <c r="V2304" s="138"/>
      <c r="W2304" s="138"/>
      <c r="X2304" s="138"/>
      <c r="Y2304" s="138"/>
      <c r="Z2304" s="138"/>
      <c r="AA2304" s="138"/>
      <c r="AB2304" s="138"/>
      <c r="AC2304" s="138"/>
      <c r="AD2304" s="138"/>
      <c r="AE2304" s="138"/>
      <c r="AF2304" s="138"/>
      <c r="AG2304" s="138"/>
    </row>
    <row r="2305" spans="1:33" s="137" customFormat="1" ht="15">
      <c r="A2305" s="178"/>
      <c r="B2305" s="225"/>
      <c r="C2305" s="13"/>
      <c r="D2305" s="13"/>
      <c r="E2305" s="586"/>
      <c r="F2305" s="555"/>
      <c r="G2305" s="159"/>
      <c r="H2305" s="138"/>
      <c r="I2305" s="138"/>
      <c r="J2305" s="138"/>
      <c r="K2305" s="138"/>
      <c r="L2305" s="138"/>
      <c r="M2305" s="138"/>
      <c r="N2305" s="138"/>
      <c r="O2305" s="138"/>
      <c r="P2305" s="138"/>
      <c r="Q2305" s="138"/>
      <c r="R2305" s="138"/>
      <c r="S2305" s="138"/>
      <c r="T2305" s="138"/>
      <c r="U2305" s="138"/>
      <c r="V2305" s="138"/>
      <c r="W2305" s="138"/>
      <c r="X2305" s="138"/>
      <c r="Y2305" s="138"/>
      <c r="Z2305" s="138"/>
      <c r="AA2305" s="138"/>
      <c r="AB2305" s="138"/>
      <c r="AC2305" s="138"/>
      <c r="AD2305" s="138"/>
      <c r="AE2305" s="138"/>
      <c r="AF2305" s="138"/>
      <c r="AG2305" s="138"/>
    </row>
    <row r="2306" spans="1:33" s="137" customFormat="1" ht="15">
      <c r="A2306" s="178"/>
      <c r="B2306" s="188" t="s">
        <v>671</v>
      </c>
      <c r="C2306" s="262" t="s">
        <v>1588</v>
      </c>
      <c r="D2306" s="262">
        <v>1</v>
      </c>
      <c r="E2306" s="586"/>
      <c r="F2306" s="555">
        <f>SUM(F2293:F2305)</f>
        <v>0</v>
      </c>
      <c r="G2306" s="159"/>
      <c r="H2306" s="138"/>
      <c r="I2306" s="138"/>
      <c r="J2306" s="138"/>
      <c r="K2306" s="138"/>
      <c r="L2306" s="138"/>
      <c r="M2306" s="138"/>
      <c r="N2306" s="138"/>
      <c r="O2306" s="138"/>
      <c r="P2306" s="138"/>
      <c r="Q2306" s="138"/>
      <c r="R2306" s="138"/>
      <c r="S2306" s="138"/>
      <c r="T2306" s="138"/>
      <c r="U2306" s="138"/>
      <c r="V2306" s="138"/>
      <c r="W2306" s="138"/>
      <c r="X2306" s="138"/>
      <c r="Y2306" s="138"/>
      <c r="Z2306" s="138"/>
      <c r="AA2306" s="138"/>
      <c r="AB2306" s="138"/>
      <c r="AC2306" s="138"/>
      <c r="AD2306" s="138"/>
      <c r="AE2306" s="138"/>
      <c r="AF2306" s="138"/>
      <c r="AG2306" s="138"/>
    </row>
    <row r="2307" spans="1:33" s="137" customFormat="1" ht="15">
      <c r="A2307" s="178"/>
      <c r="B2307" s="197"/>
      <c r="C2307" s="13"/>
      <c r="D2307" s="13"/>
      <c r="E2307" s="586"/>
      <c r="F2307" s="555"/>
      <c r="G2307" s="159"/>
      <c r="H2307" s="138"/>
      <c r="I2307" s="138"/>
      <c r="J2307" s="138"/>
      <c r="K2307" s="138"/>
      <c r="L2307" s="138"/>
      <c r="M2307" s="138"/>
      <c r="N2307" s="138"/>
      <c r="O2307" s="138"/>
      <c r="P2307" s="138"/>
      <c r="Q2307" s="138"/>
      <c r="R2307" s="138"/>
      <c r="S2307" s="138"/>
      <c r="T2307" s="138"/>
      <c r="U2307" s="138"/>
      <c r="V2307" s="138"/>
      <c r="W2307" s="138"/>
      <c r="X2307" s="138"/>
      <c r="Y2307" s="138"/>
      <c r="Z2307" s="138"/>
      <c r="AA2307" s="138"/>
      <c r="AB2307" s="138"/>
      <c r="AC2307" s="138"/>
      <c r="AD2307" s="138"/>
      <c r="AE2307" s="138"/>
      <c r="AF2307" s="138"/>
      <c r="AG2307" s="138"/>
    </row>
    <row r="2308" spans="1:33" s="137" customFormat="1" ht="15">
      <c r="A2308" s="231" t="s">
        <v>1604</v>
      </c>
      <c r="B2308" s="260" t="s">
        <v>1358</v>
      </c>
      <c r="C2308" s="8"/>
      <c r="D2308" s="8"/>
      <c r="E2308" s="586"/>
      <c r="F2308" s="555"/>
      <c r="G2308" s="159"/>
      <c r="H2308" s="138"/>
      <c r="I2308" s="138"/>
      <c r="J2308" s="138"/>
      <c r="K2308" s="138"/>
      <c r="L2308" s="138"/>
      <c r="M2308" s="138"/>
      <c r="N2308" s="138"/>
      <c r="O2308" s="138"/>
      <c r="P2308" s="138"/>
      <c r="Q2308" s="138"/>
      <c r="R2308" s="138"/>
      <c r="S2308" s="138"/>
      <c r="T2308" s="138"/>
      <c r="U2308" s="138"/>
      <c r="V2308" s="138"/>
      <c r="W2308" s="138"/>
      <c r="X2308" s="138"/>
      <c r="Y2308" s="138"/>
      <c r="Z2308" s="138"/>
      <c r="AA2308" s="138"/>
      <c r="AB2308" s="138"/>
      <c r="AC2308" s="138"/>
      <c r="AD2308" s="138"/>
      <c r="AE2308" s="138"/>
      <c r="AF2308" s="138"/>
      <c r="AG2308" s="138"/>
    </row>
    <row r="2309" spans="1:33" s="137" customFormat="1" ht="25.5">
      <c r="A2309" s="178"/>
      <c r="B2309" s="261" t="s">
        <v>1343</v>
      </c>
      <c r="C2309" s="13"/>
      <c r="D2309" s="13"/>
      <c r="E2309" s="586"/>
      <c r="F2309" s="555"/>
      <c r="G2309" s="159"/>
      <c r="H2309" s="138"/>
      <c r="I2309" s="138"/>
      <c r="J2309" s="138"/>
      <c r="K2309" s="138"/>
      <c r="L2309" s="138"/>
      <c r="M2309" s="138"/>
      <c r="N2309" s="138"/>
      <c r="O2309" s="138"/>
      <c r="P2309" s="138"/>
      <c r="Q2309" s="138"/>
      <c r="R2309" s="138"/>
      <c r="S2309" s="138"/>
      <c r="T2309" s="138"/>
      <c r="U2309" s="138"/>
      <c r="V2309" s="138"/>
      <c r="W2309" s="138"/>
      <c r="X2309" s="138"/>
      <c r="Y2309" s="138"/>
      <c r="Z2309" s="138"/>
      <c r="AA2309" s="138"/>
      <c r="AB2309" s="138"/>
      <c r="AC2309" s="138"/>
      <c r="AD2309" s="138"/>
      <c r="AE2309" s="138"/>
      <c r="AF2309" s="138"/>
      <c r="AG2309" s="138"/>
    </row>
    <row r="2310" spans="1:33" s="137" customFormat="1" ht="25.5">
      <c r="A2310" s="178"/>
      <c r="B2310" s="204" t="s">
        <v>672</v>
      </c>
      <c r="C2310" s="13" t="s">
        <v>886</v>
      </c>
      <c r="D2310" s="13">
        <v>4</v>
      </c>
      <c r="E2310" s="586"/>
      <c r="F2310" s="566">
        <f>D2310*E2310</f>
        <v>0</v>
      </c>
      <c r="G2310" s="159"/>
      <c r="H2310" s="138"/>
      <c r="I2310" s="138"/>
      <c r="J2310" s="138"/>
      <c r="K2310" s="138"/>
      <c r="L2310" s="138"/>
      <c r="M2310" s="138"/>
      <c r="N2310" s="138"/>
      <c r="O2310" s="138"/>
      <c r="P2310" s="138"/>
      <c r="Q2310" s="138"/>
      <c r="R2310" s="138"/>
      <c r="S2310" s="138"/>
      <c r="T2310" s="138"/>
      <c r="U2310" s="138"/>
      <c r="V2310" s="138"/>
      <c r="W2310" s="138"/>
      <c r="X2310" s="138"/>
      <c r="Y2310" s="138"/>
      <c r="Z2310" s="138"/>
      <c r="AA2310" s="138"/>
      <c r="AB2310" s="138"/>
      <c r="AC2310" s="138"/>
      <c r="AD2310" s="138"/>
      <c r="AE2310" s="138"/>
      <c r="AF2310" s="138"/>
      <c r="AG2310" s="138"/>
    </row>
    <row r="2311" spans="1:33" s="137" customFormat="1" ht="25.5">
      <c r="A2311" s="178"/>
      <c r="B2311" s="204" t="s">
        <v>1353</v>
      </c>
      <c r="C2311" s="13" t="s">
        <v>886</v>
      </c>
      <c r="D2311" s="13">
        <v>3</v>
      </c>
      <c r="E2311" s="586"/>
      <c r="F2311" s="566">
        <f aca="true" t="shared" si="32" ref="F2311:F2321">D2311*E2311</f>
        <v>0</v>
      </c>
      <c r="G2311" s="159"/>
      <c r="H2311" s="138"/>
      <c r="I2311" s="138"/>
      <c r="J2311" s="138"/>
      <c r="K2311" s="138"/>
      <c r="L2311" s="138"/>
      <c r="M2311" s="138"/>
      <c r="N2311" s="138"/>
      <c r="O2311" s="138"/>
      <c r="P2311" s="138"/>
      <c r="Q2311" s="138"/>
      <c r="R2311" s="138"/>
      <c r="S2311" s="138"/>
      <c r="T2311" s="138"/>
      <c r="U2311" s="138"/>
      <c r="V2311" s="138"/>
      <c r="W2311" s="138"/>
      <c r="X2311" s="138"/>
      <c r="Y2311" s="138"/>
      <c r="Z2311" s="138"/>
      <c r="AA2311" s="138"/>
      <c r="AB2311" s="138"/>
      <c r="AC2311" s="138"/>
      <c r="AD2311" s="138"/>
      <c r="AE2311" s="138"/>
      <c r="AF2311" s="138"/>
      <c r="AG2311" s="138"/>
    </row>
    <row r="2312" spans="1:33" s="137" customFormat="1" ht="25.5">
      <c r="A2312" s="178"/>
      <c r="B2312" s="204" t="s">
        <v>1344</v>
      </c>
      <c r="C2312" s="13" t="s">
        <v>886</v>
      </c>
      <c r="D2312" s="65">
        <v>1</v>
      </c>
      <c r="E2312" s="586"/>
      <c r="F2312" s="566">
        <f t="shared" si="32"/>
        <v>0</v>
      </c>
      <c r="G2312" s="159"/>
      <c r="H2312" s="138"/>
      <c r="I2312" s="138"/>
      <c r="J2312" s="138"/>
      <c r="K2312" s="138"/>
      <c r="L2312" s="138"/>
      <c r="M2312" s="138"/>
      <c r="N2312" s="138"/>
      <c r="O2312" s="138"/>
      <c r="P2312" s="138"/>
      <c r="Q2312" s="138"/>
      <c r="R2312" s="138"/>
      <c r="S2312" s="138"/>
      <c r="T2312" s="138"/>
      <c r="U2312" s="138"/>
      <c r="V2312" s="138"/>
      <c r="W2312" s="138"/>
      <c r="X2312" s="138"/>
      <c r="Y2312" s="138"/>
      <c r="Z2312" s="138"/>
      <c r="AA2312" s="138"/>
      <c r="AB2312" s="138"/>
      <c r="AC2312" s="138"/>
      <c r="AD2312" s="138"/>
      <c r="AE2312" s="138"/>
      <c r="AF2312" s="138"/>
      <c r="AG2312" s="138"/>
    </row>
    <row r="2313" spans="1:33" s="137" customFormat="1" ht="25.5">
      <c r="A2313" s="178"/>
      <c r="B2313" s="204" t="s">
        <v>1345</v>
      </c>
      <c r="C2313" s="13" t="s">
        <v>886</v>
      </c>
      <c r="D2313" s="65">
        <v>2</v>
      </c>
      <c r="E2313" s="586"/>
      <c r="F2313" s="566">
        <f t="shared" si="32"/>
        <v>0</v>
      </c>
      <c r="G2313" s="159"/>
      <c r="H2313" s="138"/>
      <c r="I2313" s="138"/>
      <c r="J2313" s="138"/>
      <c r="K2313" s="138"/>
      <c r="L2313" s="138"/>
      <c r="M2313" s="138"/>
      <c r="N2313" s="138"/>
      <c r="O2313" s="138"/>
      <c r="P2313" s="138"/>
      <c r="Q2313" s="138"/>
      <c r="R2313" s="138"/>
      <c r="S2313" s="138"/>
      <c r="T2313" s="138"/>
      <c r="U2313" s="138"/>
      <c r="V2313" s="138"/>
      <c r="W2313" s="138"/>
      <c r="X2313" s="138"/>
      <c r="Y2313" s="138"/>
      <c r="Z2313" s="138"/>
      <c r="AA2313" s="138"/>
      <c r="AB2313" s="138"/>
      <c r="AC2313" s="138"/>
      <c r="AD2313" s="138"/>
      <c r="AE2313" s="138"/>
      <c r="AF2313" s="138"/>
      <c r="AG2313" s="138"/>
    </row>
    <row r="2314" spans="1:33" s="137" customFormat="1" ht="25.5">
      <c r="A2314" s="178"/>
      <c r="B2314" s="204" t="s">
        <v>1346</v>
      </c>
      <c r="C2314" s="13" t="s">
        <v>886</v>
      </c>
      <c r="D2314" s="65">
        <v>2</v>
      </c>
      <c r="E2314" s="586"/>
      <c r="F2314" s="566">
        <f t="shared" si="32"/>
        <v>0</v>
      </c>
      <c r="G2314" s="159"/>
      <c r="H2314" s="138"/>
      <c r="I2314" s="138"/>
      <c r="J2314" s="138"/>
      <c r="K2314" s="138"/>
      <c r="L2314" s="138"/>
      <c r="M2314" s="138"/>
      <c r="N2314" s="138"/>
      <c r="O2314" s="138"/>
      <c r="P2314" s="138"/>
      <c r="Q2314" s="138"/>
      <c r="R2314" s="138"/>
      <c r="S2314" s="138"/>
      <c r="T2314" s="138"/>
      <c r="U2314" s="138"/>
      <c r="V2314" s="138"/>
      <c r="W2314" s="138"/>
      <c r="X2314" s="138"/>
      <c r="Y2314" s="138"/>
      <c r="Z2314" s="138"/>
      <c r="AA2314" s="138"/>
      <c r="AB2314" s="138"/>
      <c r="AC2314" s="138"/>
      <c r="AD2314" s="138"/>
      <c r="AE2314" s="138"/>
      <c r="AF2314" s="138"/>
      <c r="AG2314" s="138"/>
    </row>
    <row r="2315" spans="1:33" s="137" customFormat="1" ht="25.5">
      <c r="A2315" s="178"/>
      <c r="B2315" s="204" t="s">
        <v>1354</v>
      </c>
      <c r="C2315" s="13" t="s">
        <v>886</v>
      </c>
      <c r="D2315" s="65">
        <v>2</v>
      </c>
      <c r="E2315" s="586"/>
      <c r="F2315" s="566">
        <f t="shared" si="32"/>
        <v>0</v>
      </c>
      <c r="G2315" s="159"/>
      <c r="H2315" s="138"/>
      <c r="I2315" s="138"/>
      <c r="J2315" s="138"/>
      <c r="K2315" s="138"/>
      <c r="L2315" s="138"/>
      <c r="M2315" s="138"/>
      <c r="N2315" s="138"/>
      <c r="O2315" s="138"/>
      <c r="P2315" s="138"/>
      <c r="Q2315" s="138"/>
      <c r="R2315" s="138"/>
      <c r="S2315" s="138"/>
      <c r="T2315" s="138"/>
      <c r="U2315" s="138"/>
      <c r="V2315" s="138"/>
      <c r="W2315" s="138"/>
      <c r="X2315" s="138"/>
      <c r="Y2315" s="138"/>
      <c r="Z2315" s="138"/>
      <c r="AA2315" s="138"/>
      <c r="AB2315" s="138"/>
      <c r="AC2315" s="138"/>
      <c r="AD2315" s="138"/>
      <c r="AE2315" s="138"/>
      <c r="AF2315" s="138"/>
      <c r="AG2315" s="138"/>
    </row>
    <row r="2316" spans="1:33" s="137" customFormat="1" ht="25.5">
      <c r="A2316" s="178"/>
      <c r="B2316" s="204" t="s">
        <v>1347</v>
      </c>
      <c r="C2316" s="13" t="s">
        <v>886</v>
      </c>
      <c r="D2316" s="65">
        <v>2</v>
      </c>
      <c r="E2316" s="586"/>
      <c r="F2316" s="566">
        <f t="shared" si="32"/>
        <v>0</v>
      </c>
      <c r="G2316" s="159"/>
      <c r="H2316" s="138"/>
      <c r="I2316" s="138"/>
      <c r="J2316" s="138"/>
      <c r="K2316" s="138"/>
      <c r="L2316" s="138"/>
      <c r="M2316" s="138"/>
      <c r="N2316" s="138"/>
      <c r="O2316" s="138"/>
      <c r="P2316" s="138"/>
      <c r="Q2316" s="138"/>
      <c r="R2316" s="138"/>
      <c r="S2316" s="138"/>
      <c r="T2316" s="138"/>
      <c r="U2316" s="138"/>
      <c r="V2316" s="138"/>
      <c r="W2316" s="138"/>
      <c r="X2316" s="138"/>
      <c r="Y2316" s="138"/>
      <c r="Z2316" s="138"/>
      <c r="AA2316" s="138"/>
      <c r="AB2316" s="138"/>
      <c r="AC2316" s="138"/>
      <c r="AD2316" s="138"/>
      <c r="AE2316" s="138"/>
      <c r="AF2316" s="138"/>
      <c r="AG2316" s="138"/>
    </row>
    <row r="2317" spans="1:33" s="137" customFormat="1" ht="25.5">
      <c r="A2317" s="178"/>
      <c r="B2317" s="204" t="s">
        <v>1355</v>
      </c>
      <c r="C2317" s="13" t="s">
        <v>886</v>
      </c>
      <c r="D2317" s="65">
        <v>1</v>
      </c>
      <c r="E2317" s="586"/>
      <c r="F2317" s="566">
        <f t="shared" si="32"/>
        <v>0</v>
      </c>
      <c r="G2317" s="159"/>
      <c r="H2317" s="138"/>
      <c r="I2317" s="138"/>
      <c r="J2317" s="138"/>
      <c r="K2317" s="138"/>
      <c r="L2317" s="138"/>
      <c r="M2317" s="138"/>
      <c r="N2317" s="138"/>
      <c r="O2317" s="138"/>
      <c r="P2317" s="138"/>
      <c r="Q2317" s="138"/>
      <c r="R2317" s="138"/>
      <c r="S2317" s="138"/>
      <c r="T2317" s="138"/>
      <c r="U2317" s="138"/>
      <c r="V2317" s="138"/>
      <c r="W2317" s="138"/>
      <c r="X2317" s="138"/>
      <c r="Y2317" s="138"/>
      <c r="Z2317" s="138"/>
      <c r="AA2317" s="138"/>
      <c r="AB2317" s="138"/>
      <c r="AC2317" s="138"/>
      <c r="AD2317" s="138"/>
      <c r="AE2317" s="138"/>
      <c r="AF2317" s="138"/>
      <c r="AG2317" s="138"/>
    </row>
    <row r="2318" spans="1:33" s="137" customFormat="1" ht="25.5">
      <c r="A2318" s="178"/>
      <c r="B2318" s="204" t="s">
        <v>1356</v>
      </c>
      <c r="C2318" s="13" t="s">
        <v>886</v>
      </c>
      <c r="D2318" s="65">
        <v>1</v>
      </c>
      <c r="E2318" s="586"/>
      <c r="F2318" s="566">
        <f t="shared" si="32"/>
        <v>0</v>
      </c>
      <c r="G2318" s="159"/>
      <c r="H2318" s="138"/>
      <c r="I2318" s="138"/>
      <c r="J2318" s="138"/>
      <c r="K2318" s="138"/>
      <c r="L2318" s="138"/>
      <c r="M2318" s="138"/>
      <c r="N2318" s="138"/>
      <c r="O2318" s="138"/>
      <c r="P2318" s="138"/>
      <c r="Q2318" s="138"/>
      <c r="R2318" s="138"/>
      <c r="S2318" s="138"/>
      <c r="T2318" s="138"/>
      <c r="U2318" s="138"/>
      <c r="V2318" s="138"/>
      <c r="W2318" s="138"/>
      <c r="X2318" s="138"/>
      <c r="Y2318" s="138"/>
      <c r="Z2318" s="138"/>
      <c r="AA2318" s="138"/>
      <c r="AB2318" s="138"/>
      <c r="AC2318" s="138"/>
      <c r="AD2318" s="138"/>
      <c r="AE2318" s="138"/>
      <c r="AF2318" s="138"/>
      <c r="AG2318" s="138"/>
    </row>
    <row r="2319" spans="1:33" s="137" customFormat="1" ht="25.5">
      <c r="A2319" s="178"/>
      <c r="B2319" s="204" t="s">
        <v>1357</v>
      </c>
      <c r="C2319" s="13" t="s">
        <v>886</v>
      </c>
      <c r="D2319" s="65">
        <v>1</v>
      </c>
      <c r="E2319" s="586"/>
      <c r="F2319" s="566">
        <f t="shared" si="32"/>
        <v>0</v>
      </c>
      <c r="G2319" s="159"/>
      <c r="H2319" s="138"/>
      <c r="I2319" s="138"/>
      <c r="J2319" s="138"/>
      <c r="K2319" s="138"/>
      <c r="L2319" s="138"/>
      <c r="M2319" s="138"/>
      <c r="N2319" s="138"/>
      <c r="O2319" s="138"/>
      <c r="P2319" s="138"/>
      <c r="Q2319" s="138"/>
      <c r="R2319" s="138"/>
      <c r="S2319" s="138"/>
      <c r="T2319" s="138"/>
      <c r="U2319" s="138"/>
      <c r="V2319" s="138"/>
      <c r="W2319" s="138"/>
      <c r="X2319" s="138"/>
      <c r="Y2319" s="138"/>
      <c r="Z2319" s="138"/>
      <c r="AA2319" s="138"/>
      <c r="AB2319" s="138"/>
      <c r="AC2319" s="138"/>
      <c r="AD2319" s="138"/>
      <c r="AE2319" s="138"/>
      <c r="AF2319" s="138"/>
      <c r="AG2319" s="138"/>
    </row>
    <row r="2320" spans="1:33" s="137" customFormat="1" ht="25.5">
      <c r="A2320" s="178"/>
      <c r="B2320" s="204" t="s">
        <v>673</v>
      </c>
      <c r="C2320" s="13" t="s">
        <v>886</v>
      </c>
      <c r="D2320" s="65">
        <v>3</v>
      </c>
      <c r="E2320" s="586"/>
      <c r="F2320" s="566">
        <f t="shared" si="32"/>
        <v>0</v>
      </c>
      <c r="G2320" s="159"/>
      <c r="H2320" s="138"/>
      <c r="I2320" s="138"/>
      <c r="J2320" s="138"/>
      <c r="K2320" s="138"/>
      <c r="L2320" s="138"/>
      <c r="M2320" s="138"/>
      <c r="N2320" s="138"/>
      <c r="O2320" s="138"/>
      <c r="P2320" s="138"/>
      <c r="Q2320" s="138"/>
      <c r="R2320" s="138"/>
      <c r="S2320" s="138"/>
      <c r="T2320" s="138"/>
      <c r="U2320" s="138"/>
      <c r="V2320" s="138"/>
      <c r="W2320" s="138"/>
      <c r="X2320" s="138"/>
      <c r="Y2320" s="138"/>
      <c r="Z2320" s="138"/>
      <c r="AA2320" s="138"/>
      <c r="AB2320" s="138"/>
      <c r="AC2320" s="138"/>
      <c r="AD2320" s="138"/>
      <c r="AE2320" s="138"/>
      <c r="AF2320" s="138"/>
      <c r="AG2320" s="138"/>
    </row>
    <row r="2321" spans="1:33" s="137" customFormat="1" ht="38.25">
      <c r="A2321" s="178"/>
      <c r="B2321" s="204" t="s">
        <v>1351</v>
      </c>
      <c r="C2321" s="13" t="s">
        <v>886</v>
      </c>
      <c r="D2321" s="13">
        <v>1</v>
      </c>
      <c r="E2321" s="586"/>
      <c r="F2321" s="566">
        <f t="shared" si="32"/>
        <v>0</v>
      </c>
      <c r="G2321" s="159"/>
      <c r="H2321" s="138"/>
      <c r="I2321" s="138"/>
      <c r="J2321" s="138"/>
      <c r="K2321" s="138"/>
      <c r="L2321" s="138"/>
      <c r="M2321" s="138"/>
      <c r="N2321" s="138"/>
      <c r="O2321" s="138"/>
      <c r="P2321" s="138"/>
      <c r="Q2321" s="138"/>
      <c r="R2321" s="138"/>
      <c r="S2321" s="138"/>
      <c r="T2321" s="138"/>
      <c r="U2321" s="138"/>
      <c r="V2321" s="138"/>
      <c r="W2321" s="138"/>
      <c r="X2321" s="138"/>
      <c r="Y2321" s="138"/>
      <c r="Z2321" s="138"/>
      <c r="AA2321" s="138"/>
      <c r="AB2321" s="138"/>
      <c r="AC2321" s="138"/>
      <c r="AD2321" s="138"/>
      <c r="AE2321" s="138"/>
      <c r="AF2321" s="138"/>
      <c r="AG2321" s="138"/>
    </row>
    <row r="2322" spans="1:33" s="137" customFormat="1" ht="15">
      <c r="A2322" s="178"/>
      <c r="B2322" s="225"/>
      <c r="C2322" s="13"/>
      <c r="D2322" s="13"/>
      <c r="E2322" s="586"/>
      <c r="F2322" s="555"/>
      <c r="G2322" s="159"/>
      <c r="H2322" s="138"/>
      <c r="I2322" s="138"/>
      <c r="J2322" s="138"/>
      <c r="K2322" s="138"/>
      <c r="L2322" s="138"/>
      <c r="M2322" s="138"/>
      <c r="N2322" s="138"/>
      <c r="O2322" s="138"/>
      <c r="P2322" s="138"/>
      <c r="Q2322" s="138"/>
      <c r="R2322" s="138"/>
      <c r="S2322" s="138"/>
      <c r="T2322" s="138"/>
      <c r="U2322" s="138"/>
      <c r="V2322" s="138"/>
      <c r="W2322" s="138"/>
      <c r="X2322" s="138"/>
      <c r="Y2322" s="138"/>
      <c r="Z2322" s="138"/>
      <c r="AA2322" s="138"/>
      <c r="AB2322" s="138"/>
      <c r="AC2322" s="138"/>
      <c r="AD2322" s="138"/>
      <c r="AE2322" s="138"/>
      <c r="AF2322" s="138"/>
      <c r="AG2322" s="138"/>
    </row>
    <row r="2323" spans="1:33" s="137" customFormat="1" ht="15">
      <c r="A2323" s="178"/>
      <c r="B2323" s="188" t="s">
        <v>674</v>
      </c>
      <c r="C2323" s="262" t="s">
        <v>1588</v>
      </c>
      <c r="D2323" s="262">
        <v>1</v>
      </c>
      <c r="E2323" s="586"/>
      <c r="F2323" s="555">
        <f>SUM(F2310:F2322)</f>
        <v>0</v>
      </c>
      <c r="G2323" s="159"/>
      <c r="H2323" s="138"/>
      <c r="I2323" s="138"/>
      <c r="J2323" s="138"/>
      <c r="K2323" s="138"/>
      <c r="L2323" s="138"/>
      <c r="M2323" s="138"/>
      <c r="N2323" s="138"/>
      <c r="O2323" s="138"/>
      <c r="P2323" s="138"/>
      <c r="Q2323" s="138"/>
      <c r="R2323" s="138"/>
      <c r="S2323" s="138"/>
      <c r="T2323" s="138"/>
      <c r="U2323" s="138"/>
      <c r="V2323" s="138"/>
      <c r="W2323" s="138"/>
      <c r="X2323" s="138"/>
      <c r="Y2323" s="138"/>
      <c r="Z2323" s="138"/>
      <c r="AA2323" s="138"/>
      <c r="AB2323" s="138"/>
      <c r="AC2323" s="138"/>
      <c r="AD2323" s="138"/>
      <c r="AE2323" s="138"/>
      <c r="AF2323" s="138"/>
      <c r="AG2323" s="138"/>
    </row>
    <row r="2324" spans="1:33" s="137" customFormat="1" ht="15">
      <c r="A2324" s="178"/>
      <c r="B2324" s="188"/>
      <c r="C2324" s="262"/>
      <c r="D2324" s="262"/>
      <c r="E2324" s="586"/>
      <c r="F2324" s="555"/>
      <c r="G2324" s="159"/>
      <c r="H2324" s="138"/>
      <c r="I2324" s="138"/>
      <c r="J2324" s="138"/>
      <c r="K2324" s="138"/>
      <c r="L2324" s="138"/>
      <c r="M2324" s="138"/>
      <c r="N2324" s="138"/>
      <c r="O2324" s="138"/>
      <c r="P2324" s="138"/>
      <c r="Q2324" s="138"/>
      <c r="R2324" s="138"/>
      <c r="S2324" s="138"/>
      <c r="T2324" s="138"/>
      <c r="U2324" s="138"/>
      <c r="V2324" s="138"/>
      <c r="W2324" s="138"/>
      <c r="X2324" s="138"/>
      <c r="Y2324" s="138"/>
      <c r="Z2324" s="138"/>
      <c r="AA2324" s="138"/>
      <c r="AB2324" s="138"/>
      <c r="AC2324" s="138"/>
      <c r="AD2324" s="138"/>
      <c r="AE2324" s="138"/>
      <c r="AF2324" s="138"/>
      <c r="AG2324" s="138"/>
    </row>
    <row r="2325" spans="1:33" s="137" customFormat="1" ht="15">
      <c r="A2325" s="231" t="s">
        <v>1605</v>
      </c>
      <c r="B2325" s="260" t="s">
        <v>1359</v>
      </c>
      <c r="C2325" s="8"/>
      <c r="D2325" s="8"/>
      <c r="E2325" s="586"/>
      <c r="F2325" s="555"/>
      <c r="G2325" s="159"/>
      <c r="H2325" s="138"/>
      <c r="I2325" s="138"/>
      <c r="J2325" s="138"/>
      <c r="K2325" s="138"/>
      <c r="L2325" s="138"/>
      <c r="M2325" s="138"/>
      <c r="N2325" s="138"/>
      <c r="O2325" s="138"/>
      <c r="P2325" s="138"/>
      <c r="Q2325" s="138"/>
      <c r="R2325" s="138"/>
      <c r="S2325" s="138"/>
      <c r="T2325" s="138"/>
      <c r="U2325" s="138"/>
      <c r="V2325" s="138"/>
      <c r="W2325" s="138"/>
      <c r="X2325" s="138"/>
      <c r="Y2325" s="138"/>
      <c r="Z2325" s="138"/>
      <c r="AA2325" s="138"/>
      <c r="AB2325" s="138"/>
      <c r="AC2325" s="138"/>
      <c r="AD2325" s="138"/>
      <c r="AE2325" s="138"/>
      <c r="AF2325" s="138"/>
      <c r="AG2325" s="138"/>
    </row>
    <row r="2326" spans="1:33" s="137" customFormat="1" ht="25.5">
      <c r="A2326" s="178"/>
      <c r="B2326" s="261" t="s">
        <v>1343</v>
      </c>
      <c r="C2326" s="13"/>
      <c r="D2326" s="13"/>
      <c r="E2326" s="586"/>
      <c r="F2326" s="555"/>
      <c r="G2326" s="159"/>
      <c r="H2326" s="138"/>
      <c r="I2326" s="138"/>
      <c r="J2326" s="138"/>
      <c r="K2326" s="138"/>
      <c r="L2326" s="138"/>
      <c r="M2326" s="138"/>
      <c r="N2326" s="138"/>
      <c r="O2326" s="138"/>
      <c r="P2326" s="138"/>
      <c r="Q2326" s="138"/>
      <c r="R2326" s="138"/>
      <c r="S2326" s="138"/>
      <c r="T2326" s="138"/>
      <c r="U2326" s="138"/>
      <c r="V2326" s="138"/>
      <c r="W2326" s="138"/>
      <c r="X2326" s="138"/>
      <c r="Y2326" s="138"/>
      <c r="Z2326" s="138"/>
      <c r="AA2326" s="138"/>
      <c r="AB2326" s="138"/>
      <c r="AC2326" s="138"/>
      <c r="AD2326" s="138"/>
      <c r="AE2326" s="138"/>
      <c r="AF2326" s="138"/>
      <c r="AG2326" s="138"/>
    </row>
    <row r="2327" spans="1:33" s="137" customFormat="1" ht="25.5">
      <c r="A2327" s="178"/>
      <c r="B2327" s="204" t="s">
        <v>675</v>
      </c>
      <c r="C2327" s="13" t="s">
        <v>886</v>
      </c>
      <c r="D2327" s="65">
        <v>1</v>
      </c>
      <c r="E2327" s="586"/>
      <c r="F2327" s="566">
        <f>D2327*E2327</f>
        <v>0</v>
      </c>
      <c r="G2327" s="159"/>
      <c r="H2327" s="138"/>
      <c r="I2327" s="138"/>
      <c r="J2327" s="138"/>
      <c r="K2327" s="138"/>
      <c r="L2327" s="138"/>
      <c r="M2327" s="138"/>
      <c r="N2327" s="138"/>
      <c r="O2327" s="138"/>
      <c r="P2327" s="138"/>
      <c r="Q2327" s="138"/>
      <c r="R2327" s="138"/>
      <c r="S2327" s="138"/>
      <c r="T2327" s="138"/>
      <c r="U2327" s="138"/>
      <c r="V2327" s="138"/>
      <c r="W2327" s="138"/>
      <c r="X2327" s="138"/>
      <c r="Y2327" s="138"/>
      <c r="Z2327" s="138"/>
      <c r="AA2327" s="138"/>
      <c r="AB2327" s="138"/>
      <c r="AC2327" s="138"/>
      <c r="AD2327" s="138"/>
      <c r="AE2327" s="138"/>
      <c r="AF2327" s="138"/>
      <c r="AG2327" s="138"/>
    </row>
    <row r="2328" spans="1:33" s="137" customFormat="1" ht="25.5">
      <c r="A2328" s="178"/>
      <c r="B2328" s="204" t="s">
        <v>676</v>
      </c>
      <c r="C2328" s="13" t="s">
        <v>886</v>
      </c>
      <c r="D2328" s="65">
        <v>12</v>
      </c>
      <c r="E2328" s="586"/>
      <c r="F2328" s="566">
        <f aca="true" t="shared" si="33" ref="F2328:F2334">D2328*E2328</f>
        <v>0</v>
      </c>
      <c r="G2328" s="159"/>
      <c r="H2328" s="138"/>
      <c r="I2328" s="138"/>
      <c r="J2328" s="138"/>
      <c r="K2328" s="138"/>
      <c r="L2328" s="138"/>
      <c r="M2328" s="138"/>
      <c r="N2328" s="138"/>
      <c r="O2328" s="138"/>
      <c r="P2328" s="138"/>
      <c r="Q2328" s="138"/>
      <c r="R2328" s="138"/>
      <c r="S2328" s="138"/>
      <c r="T2328" s="138"/>
      <c r="U2328" s="138"/>
      <c r="V2328" s="138"/>
      <c r="W2328" s="138"/>
      <c r="X2328" s="138"/>
      <c r="Y2328" s="138"/>
      <c r="Z2328" s="138"/>
      <c r="AA2328" s="138"/>
      <c r="AB2328" s="138"/>
      <c r="AC2328" s="138"/>
      <c r="AD2328" s="138"/>
      <c r="AE2328" s="138"/>
      <c r="AF2328" s="138"/>
      <c r="AG2328" s="138"/>
    </row>
    <row r="2329" spans="1:33" s="137" customFormat="1" ht="25.5">
      <c r="A2329" s="178"/>
      <c r="B2329" s="204" t="s">
        <v>1360</v>
      </c>
      <c r="C2329" s="13" t="s">
        <v>886</v>
      </c>
      <c r="D2329" s="65">
        <v>3</v>
      </c>
      <c r="E2329" s="586"/>
      <c r="F2329" s="566">
        <f t="shared" si="33"/>
        <v>0</v>
      </c>
      <c r="G2329" s="159"/>
      <c r="H2329" s="138"/>
      <c r="I2329" s="138"/>
      <c r="J2329" s="138"/>
      <c r="K2329" s="138"/>
      <c r="L2329" s="138"/>
      <c r="M2329" s="138"/>
      <c r="N2329" s="138"/>
      <c r="O2329" s="138"/>
      <c r="P2329" s="138"/>
      <c r="Q2329" s="138"/>
      <c r="R2329" s="138"/>
      <c r="S2329" s="138"/>
      <c r="T2329" s="138"/>
      <c r="U2329" s="138"/>
      <c r="V2329" s="138"/>
      <c r="W2329" s="138"/>
      <c r="X2329" s="138"/>
      <c r="Y2329" s="138"/>
      <c r="Z2329" s="138"/>
      <c r="AA2329" s="138"/>
      <c r="AB2329" s="138"/>
      <c r="AC2329" s="138"/>
      <c r="AD2329" s="138"/>
      <c r="AE2329" s="138"/>
      <c r="AF2329" s="138"/>
      <c r="AG2329" s="138"/>
    </row>
    <row r="2330" spans="1:33" s="137" customFormat="1" ht="25.5">
      <c r="A2330" s="178"/>
      <c r="B2330" s="204" t="s">
        <v>1361</v>
      </c>
      <c r="C2330" s="13" t="s">
        <v>886</v>
      </c>
      <c r="D2330" s="65">
        <v>2</v>
      </c>
      <c r="E2330" s="586"/>
      <c r="F2330" s="566">
        <f t="shared" si="33"/>
        <v>0</v>
      </c>
      <c r="G2330" s="159"/>
      <c r="H2330" s="138"/>
      <c r="I2330" s="138"/>
      <c r="J2330" s="138"/>
      <c r="K2330" s="138"/>
      <c r="L2330" s="138"/>
      <c r="M2330" s="138"/>
      <c r="N2330" s="138"/>
      <c r="O2330" s="138"/>
      <c r="P2330" s="138"/>
      <c r="Q2330" s="138"/>
      <c r="R2330" s="138"/>
      <c r="S2330" s="138"/>
      <c r="T2330" s="138"/>
      <c r="U2330" s="138"/>
      <c r="V2330" s="138"/>
      <c r="W2330" s="138"/>
      <c r="X2330" s="138"/>
      <c r="Y2330" s="138"/>
      <c r="Z2330" s="138"/>
      <c r="AA2330" s="138"/>
      <c r="AB2330" s="138"/>
      <c r="AC2330" s="138"/>
      <c r="AD2330" s="138"/>
      <c r="AE2330" s="138"/>
      <c r="AF2330" s="138"/>
      <c r="AG2330" s="138"/>
    </row>
    <row r="2331" spans="1:33" s="137" customFormat="1" ht="25.5">
      <c r="A2331" s="178"/>
      <c r="B2331" s="204" t="s">
        <v>1362</v>
      </c>
      <c r="C2331" s="13" t="s">
        <v>886</v>
      </c>
      <c r="D2331" s="65">
        <v>2</v>
      </c>
      <c r="E2331" s="586"/>
      <c r="F2331" s="566">
        <f t="shared" si="33"/>
        <v>0</v>
      </c>
      <c r="G2331" s="159"/>
      <c r="H2331" s="138"/>
      <c r="I2331" s="138"/>
      <c r="J2331" s="138"/>
      <c r="K2331" s="138"/>
      <c r="L2331" s="138"/>
      <c r="M2331" s="138"/>
      <c r="N2331" s="138"/>
      <c r="O2331" s="138"/>
      <c r="P2331" s="138"/>
      <c r="Q2331" s="138"/>
      <c r="R2331" s="138"/>
      <c r="S2331" s="138"/>
      <c r="T2331" s="138"/>
      <c r="U2331" s="138"/>
      <c r="V2331" s="138"/>
      <c r="W2331" s="138"/>
      <c r="X2331" s="138"/>
      <c r="Y2331" s="138"/>
      <c r="Z2331" s="138"/>
      <c r="AA2331" s="138"/>
      <c r="AB2331" s="138"/>
      <c r="AC2331" s="138"/>
      <c r="AD2331" s="138"/>
      <c r="AE2331" s="138"/>
      <c r="AF2331" s="138"/>
      <c r="AG2331" s="138"/>
    </row>
    <row r="2332" spans="1:33" s="137" customFormat="1" ht="25.5">
      <c r="A2332" s="178"/>
      <c r="B2332" s="204" t="s">
        <v>1363</v>
      </c>
      <c r="C2332" s="13" t="s">
        <v>886</v>
      </c>
      <c r="D2332" s="65">
        <v>1</v>
      </c>
      <c r="E2332" s="586"/>
      <c r="F2332" s="566">
        <f t="shared" si="33"/>
        <v>0</v>
      </c>
      <c r="G2332" s="159"/>
      <c r="H2332" s="138"/>
      <c r="I2332" s="138"/>
      <c r="J2332" s="138"/>
      <c r="K2332" s="138"/>
      <c r="L2332" s="138"/>
      <c r="M2332" s="138"/>
      <c r="N2332" s="138"/>
      <c r="O2332" s="138"/>
      <c r="P2332" s="138"/>
      <c r="Q2332" s="138"/>
      <c r="R2332" s="138"/>
      <c r="S2332" s="138"/>
      <c r="T2332" s="138"/>
      <c r="U2332" s="138"/>
      <c r="V2332" s="138"/>
      <c r="W2332" s="138"/>
      <c r="X2332" s="138"/>
      <c r="Y2332" s="138"/>
      <c r="Z2332" s="138"/>
      <c r="AA2332" s="138"/>
      <c r="AB2332" s="138"/>
      <c r="AC2332" s="138"/>
      <c r="AD2332" s="138"/>
      <c r="AE2332" s="138"/>
      <c r="AF2332" s="138"/>
      <c r="AG2332" s="138"/>
    </row>
    <row r="2333" spans="1:33" s="137" customFormat="1" ht="25.5">
      <c r="A2333" s="178"/>
      <c r="B2333" s="204" t="s">
        <v>668</v>
      </c>
      <c r="C2333" s="13" t="s">
        <v>886</v>
      </c>
      <c r="D2333" s="65">
        <v>1</v>
      </c>
      <c r="E2333" s="586"/>
      <c r="F2333" s="566">
        <f t="shared" si="33"/>
        <v>0</v>
      </c>
      <c r="G2333" s="159"/>
      <c r="H2333" s="138"/>
      <c r="I2333" s="138"/>
      <c r="J2333" s="138"/>
      <c r="K2333" s="138"/>
      <c r="L2333" s="138"/>
      <c r="M2333" s="138"/>
      <c r="N2333" s="138"/>
      <c r="O2333" s="138"/>
      <c r="P2333" s="138"/>
      <c r="Q2333" s="138"/>
      <c r="R2333" s="138"/>
      <c r="S2333" s="138"/>
      <c r="T2333" s="138"/>
      <c r="U2333" s="138"/>
      <c r="V2333" s="138"/>
      <c r="W2333" s="138"/>
      <c r="X2333" s="138"/>
      <c r="Y2333" s="138"/>
      <c r="Z2333" s="138"/>
      <c r="AA2333" s="138"/>
      <c r="AB2333" s="138"/>
      <c r="AC2333" s="138"/>
      <c r="AD2333" s="138"/>
      <c r="AE2333" s="138"/>
      <c r="AF2333" s="138"/>
      <c r="AG2333" s="138"/>
    </row>
    <row r="2334" spans="1:33" s="137" customFormat="1" ht="25.5">
      <c r="A2334" s="178"/>
      <c r="B2334" s="204" t="s">
        <v>1364</v>
      </c>
      <c r="C2334" s="13" t="s">
        <v>886</v>
      </c>
      <c r="D2334" s="65">
        <v>2</v>
      </c>
      <c r="E2334" s="586"/>
      <c r="F2334" s="566">
        <f t="shared" si="33"/>
        <v>0</v>
      </c>
      <c r="G2334" s="159"/>
      <c r="H2334" s="138"/>
      <c r="I2334" s="138"/>
      <c r="J2334" s="138"/>
      <c r="K2334" s="138"/>
      <c r="L2334" s="138"/>
      <c r="M2334" s="138"/>
      <c r="N2334" s="138"/>
      <c r="O2334" s="138"/>
      <c r="P2334" s="138"/>
      <c r="Q2334" s="138"/>
      <c r="R2334" s="138"/>
      <c r="S2334" s="138"/>
      <c r="T2334" s="138"/>
      <c r="U2334" s="138"/>
      <c r="V2334" s="138"/>
      <c r="W2334" s="138"/>
      <c r="X2334" s="138"/>
      <c r="Y2334" s="138"/>
      <c r="Z2334" s="138"/>
      <c r="AA2334" s="138"/>
      <c r="AB2334" s="138"/>
      <c r="AC2334" s="138"/>
      <c r="AD2334" s="138"/>
      <c r="AE2334" s="138"/>
      <c r="AF2334" s="138"/>
      <c r="AG2334" s="138"/>
    </row>
    <row r="2335" spans="1:33" s="137" customFormat="1" ht="15">
      <c r="A2335" s="178"/>
      <c r="B2335" s="225"/>
      <c r="C2335" s="13"/>
      <c r="D2335" s="13"/>
      <c r="E2335" s="586"/>
      <c r="F2335" s="555"/>
      <c r="G2335" s="159"/>
      <c r="H2335" s="138"/>
      <c r="I2335" s="138"/>
      <c r="J2335" s="138"/>
      <c r="K2335" s="138"/>
      <c r="L2335" s="138"/>
      <c r="M2335" s="138"/>
      <c r="N2335" s="138"/>
      <c r="O2335" s="138"/>
      <c r="P2335" s="138"/>
      <c r="Q2335" s="138"/>
      <c r="R2335" s="138"/>
      <c r="S2335" s="138"/>
      <c r="T2335" s="138"/>
      <c r="U2335" s="138"/>
      <c r="V2335" s="138"/>
      <c r="W2335" s="138"/>
      <c r="X2335" s="138"/>
      <c r="Y2335" s="138"/>
      <c r="Z2335" s="138"/>
      <c r="AA2335" s="138"/>
      <c r="AB2335" s="138"/>
      <c r="AC2335" s="138"/>
      <c r="AD2335" s="138"/>
      <c r="AE2335" s="138"/>
      <c r="AF2335" s="138"/>
      <c r="AG2335" s="138"/>
    </row>
    <row r="2336" spans="1:33" s="137" customFormat="1" ht="25.5">
      <c r="A2336" s="178"/>
      <c r="B2336" s="188" t="s">
        <v>82</v>
      </c>
      <c r="C2336" s="13" t="s">
        <v>1588</v>
      </c>
      <c r="D2336" s="262">
        <v>1</v>
      </c>
      <c r="E2336" s="586"/>
      <c r="F2336" s="555">
        <f>SUM(F2327:F2335)</f>
        <v>0</v>
      </c>
      <c r="G2336" s="159"/>
      <c r="H2336" s="138"/>
      <c r="I2336" s="138"/>
      <c r="J2336" s="138"/>
      <c r="K2336" s="138"/>
      <c r="L2336" s="138"/>
      <c r="M2336" s="138"/>
      <c r="N2336" s="138"/>
      <c r="O2336" s="138"/>
      <c r="P2336" s="138"/>
      <c r="Q2336" s="138"/>
      <c r="R2336" s="138"/>
      <c r="S2336" s="138"/>
      <c r="T2336" s="138"/>
      <c r="U2336" s="138"/>
      <c r="V2336" s="138"/>
      <c r="W2336" s="138"/>
      <c r="X2336" s="138"/>
      <c r="Y2336" s="138"/>
      <c r="Z2336" s="138"/>
      <c r="AA2336" s="138"/>
      <c r="AB2336" s="138"/>
      <c r="AC2336" s="138"/>
      <c r="AD2336" s="138"/>
      <c r="AE2336" s="138"/>
      <c r="AF2336" s="138"/>
      <c r="AG2336" s="138"/>
    </row>
    <row r="2337" spans="1:33" s="137" customFormat="1" ht="15">
      <c r="A2337" s="178"/>
      <c r="B2337" s="188"/>
      <c r="C2337" s="262"/>
      <c r="D2337" s="262"/>
      <c r="E2337" s="586"/>
      <c r="F2337" s="555"/>
      <c r="G2337" s="159"/>
      <c r="H2337" s="138"/>
      <c r="I2337" s="138"/>
      <c r="J2337" s="138"/>
      <c r="K2337" s="138"/>
      <c r="L2337" s="138"/>
      <c r="M2337" s="138"/>
      <c r="N2337" s="138"/>
      <c r="O2337" s="138"/>
      <c r="P2337" s="138"/>
      <c r="Q2337" s="138"/>
      <c r="R2337" s="138"/>
      <c r="S2337" s="138"/>
      <c r="T2337" s="138"/>
      <c r="U2337" s="138"/>
      <c r="V2337" s="138"/>
      <c r="W2337" s="138"/>
      <c r="X2337" s="138"/>
      <c r="Y2337" s="138"/>
      <c r="Z2337" s="138"/>
      <c r="AA2337" s="138"/>
      <c r="AB2337" s="138"/>
      <c r="AC2337" s="138"/>
      <c r="AD2337" s="138"/>
      <c r="AE2337" s="138"/>
      <c r="AF2337" s="138"/>
      <c r="AG2337" s="138"/>
    </row>
    <row r="2338" spans="1:33" s="137" customFormat="1" ht="15.75" thickBot="1">
      <c r="A2338" s="263"/>
      <c r="B2338" s="264" t="s">
        <v>1365</v>
      </c>
      <c r="C2338" s="13"/>
      <c r="D2338" s="13"/>
      <c r="E2338" s="586"/>
      <c r="F2338" s="555"/>
      <c r="G2338" s="159"/>
      <c r="H2338" s="138"/>
      <c r="I2338" s="138"/>
      <c r="J2338" s="138"/>
      <c r="K2338" s="138"/>
      <c r="L2338" s="138"/>
      <c r="M2338" s="138"/>
      <c r="N2338" s="138"/>
      <c r="O2338" s="138"/>
      <c r="P2338" s="138"/>
      <c r="Q2338" s="138"/>
      <c r="R2338" s="138"/>
      <c r="S2338" s="138"/>
      <c r="T2338" s="138"/>
      <c r="U2338" s="138"/>
      <c r="V2338" s="138"/>
      <c r="W2338" s="138"/>
      <c r="X2338" s="138"/>
      <c r="Y2338" s="138"/>
      <c r="Z2338" s="138"/>
      <c r="AA2338" s="138"/>
      <c r="AB2338" s="138"/>
      <c r="AC2338" s="138"/>
      <c r="AD2338" s="138"/>
      <c r="AE2338" s="138"/>
      <c r="AF2338" s="138"/>
      <c r="AG2338" s="138"/>
    </row>
    <row r="2339" spans="1:33" s="137" customFormat="1" ht="15.75" thickTop="1">
      <c r="A2339" s="178"/>
      <c r="B2339" s="197"/>
      <c r="C2339" s="13"/>
      <c r="D2339" s="13"/>
      <c r="E2339" s="586"/>
      <c r="F2339" s="555"/>
      <c r="G2339" s="159"/>
      <c r="H2339" s="138"/>
      <c r="I2339" s="138"/>
      <c r="J2339" s="138"/>
      <c r="K2339" s="138"/>
      <c r="L2339" s="138"/>
      <c r="M2339" s="138"/>
      <c r="N2339" s="138"/>
      <c r="O2339" s="138"/>
      <c r="P2339" s="138"/>
      <c r="Q2339" s="138"/>
      <c r="R2339" s="138"/>
      <c r="S2339" s="138"/>
      <c r="T2339" s="138"/>
      <c r="U2339" s="138"/>
      <c r="V2339" s="138"/>
      <c r="W2339" s="138"/>
      <c r="X2339" s="138"/>
      <c r="Y2339" s="138"/>
      <c r="Z2339" s="138"/>
      <c r="AA2339" s="138"/>
      <c r="AB2339" s="138"/>
      <c r="AC2339" s="138"/>
      <c r="AD2339" s="138"/>
      <c r="AE2339" s="138"/>
      <c r="AF2339" s="138"/>
      <c r="AG2339" s="138"/>
    </row>
    <row r="2340" spans="1:33" s="137" customFormat="1" ht="15">
      <c r="A2340" s="231" t="s">
        <v>1606</v>
      </c>
      <c r="B2340" s="260" t="s">
        <v>1366</v>
      </c>
      <c r="C2340" s="8"/>
      <c r="D2340" s="8"/>
      <c r="E2340" s="586"/>
      <c r="F2340" s="555"/>
      <c r="G2340" s="159"/>
      <c r="H2340" s="138"/>
      <c r="I2340" s="138"/>
      <c r="J2340" s="138"/>
      <c r="K2340" s="138"/>
      <c r="L2340" s="138"/>
      <c r="M2340" s="138"/>
      <c r="N2340" s="138"/>
      <c r="O2340" s="138"/>
      <c r="P2340" s="138"/>
      <c r="Q2340" s="138"/>
      <c r="R2340" s="138"/>
      <c r="S2340" s="138"/>
      <c r="T2340" s="138"/>
      <c r="U2340" s="138"/>
      <c r="V2340" s="138"/>
      <c r="W2340" s="138"/>
      <c r="X2340" s="138"/>
      <c r="Y2340" s="138"/>
      <c r="Z2340" s="138"/>
      <c r="AA2340" s="138"/>
      <c r="AB2340" s="138"/>
      <c r="AC2340" s="138"/>
      <c r="AD2340" s="138"/>
      <c r="AE2340" s="138"/>
      <c r="AF2340" s="138"/>
      <c r="AG2340" s="138"/>
    </row>
    <row r="2341" spans="1:33" s="137" customFormat="1" ht="15">
      <c r="A2341" s="178"/>
      <c r="B2341" s="189" t="s">
        <v>1367</v>
      </c>
      <c r="C2341" s="13"/>
      <c r="D2341" s="13"/>
      <c r="E2341" s="586"/>
      <c r="F2341" s="555"/>
      <c r="G2341" s="159"/>
      <c r="H2341" s="138"/>
      <c r="I2341" s="138"/>
      <c r="J2341" s="138"/>
      <c r="K2341" s="138"/>
      <c r="L2341" s="138"/>
      <c r="M2341" s="138"/>
      <c r="N2341" s="138"/>
      <c r="O2341" s="138"/>
      <c r="P2341" s="138"/>
      <c r="Q2341" s="138"/>
      <c r="R2341" s="138"/>
      <c r="S2341" s="138"/>
      <c r="T2341" s="138"/>
      <c r="U2341" s="138"/>
      <c r="V2341" s="138"/>
      <c r="W2341" s="138"/>
      <c r="X2341" s="138"/>
      <c r="Y2341" s="138"/>
      <c r="Z2341" s="138"/>
      <c r="AA2341" s="138"/>
      <c r="AB2341" s="138"/>
      <c r="AC2341" s="138"/>
      <c r="AD2341" s="138"/>
      <c r="AE2341" s="138"/>
      <c r="AF2341" s="138"/>
      <c r="AG2341" s="138"/>
    </row>
    <row r="2342" spans="1:33" s="137" customFormat="1" ht="25.5">
      <c r="A2342" s="178"/>
      <c r="B2342" s="261" t="s">
        <v>1368</v>
      </c>
      <c r="C2342" s="13"/>
      <c r="D2342" s="13"/>
      <c r="E2342" s="586"/>
      <c r="F2342" s="555"/>
      <c r="G2342" s="159"/>
      <c r="H2342" s="138"/>
      <c r="I2342" s="138"/>
      <c r="J2342" s="138"/>
      <c r="K2342" s="138"/>
      <c r="L2342" s="138"/>
      <c r="M2342" s="138"/>
      <c r="N2342" s="138"/>
      <c r="O2342" s="138"/>
      <c r="P2342" s="138"/>
      <c r="Q2342" s="138"/>
      <c r="R2342" s="138"/>
      <c r="S2342" s="138"/>
      <c r="T2342" s="138"/>
      <c r="U2342" s="138"/>
      <c r="V2342" s="138"/>
      <c r="W2342" s="138"/>
      <c r="X2342" s="138"/>
      <c r="Y2342" s="138"/>
      <c r="Z2342" s="138"/>
      <c r="AA2342" s="138"/>
      <c r="AB2342" s="138"/>
      <c r="AC2342" s="138"/>
      <c r="AD2342" s="138"/>
      <c r="AE2342" s="138"/>
      <c r="AF2342" s="138"/>
      <c r="AG2342" s="138"/>
    </row>
    <row r="2343" spans="1:33" s="137" customFormat="1" ht="25.5">
      <c r="A2343" s="178"/>
      <c r="B2343" s="204" t="s">
        <v>1369</v>
      </c>
      <c r="C2343" s="13" t="s">
        <v>886</v>
      </c>
      <c r="D2343" s="13">
        <v>1</v>
      </c>
      <c r="E2343" s="586"/>
      <c r="F2343" s="566">
        <f>D2343*E2343</f>
        <v>0</v>
      </c>
      <c r="G2343" s="159"/>
      <c r="H2343" s="138"/>
      <c r="I2343" s="138"/>
      <c r="J2343" s="138"/>
      <c r="K2343" s="138"/>
      <c r="L2343" s="138"/>
      <c r="M2343" s="138"/>
      <c r="N2343" s="138"/>
      <c r="O2343" s="138"/>
      <c r="P2343" s="138"/>
      <c r="Q2343" s="138"/>
      <c r="R2343" s="138"/>
      <c r="S2343" s="138"/>
      <c r="T2343" s="138"/>
      <c r="U2343" s="138"/>
      <c r="V2343" s="138"/>
      <c r="W2343" s="138"/>
      <c r="X2343" s="138"/>
      <c r="Y2343" s="138"/>
      <c r="Z2343" s="138"/>
      <c r="AA2343" s="138"/>
      <c r="AB2343" s="138"/>
      <c r="AC2343" s="138"/>
      <c r="AD2343" s="138"/>
      <c r="AE2343" s="138"/>
      <c r="AF2343" s="138"/>
      <c r="AG2343" s="138"/>
    </row>
    <row r="2344" spans="1:33" s="137" customFormat="1" ht="15">
      <c r="A2344" s="178"/>
      <c r="B2344" s="204" t="s">
        <v>1370</v>
      </c>
      <c r="C2344" s="13" t="s">
        <v>886</v>
      </c>
      <c r="D2344" s="13">
        <v>1</v>
      </c>
      <c r="E2344" s="586"/>
      <c r="F2344" s="566">
        <f aca="true" t="shared" si="34" ref="F2344:F2354">D2344*E2344</f>
        <v>0</v>
      </c>
      <c r="G2344" s="159"/>
      <c r="H2344" s="138"/>
      <c r="I2344" s="138"/>
      <c r="J2344" s="138"/>
      <c r="K2344" s="138"/>
      <c r="L2344" s="138"/>
      <c r="M2344" s="138"/>
      <c r="N2344" s="138"/>
      <c r="O2344" s="138"/>
      <c r="P2344" s="138"/>
      <c r="Q2344" s="138"/>
      <c r="R2344" s="138"/>
      <c r="S2344" s="138"/>
      <c r="T2344" s="138"/>
      <c r="U2344" s="138"/>
      <c r="V2344" s="138"/>
      <c r="W2344" s="138"/>
      <c r="X2344" s="138"/>
      <c r="Y2344" s="138"/>
      <c r="Z2344" s="138"/>
      <c r="AA2344" s="138"/>
      <c r="AB2344" s="138"/>
      <c r="AC2344" s="138"/>
      <c r="AD2344" s="138"/>
      <c r="AE2344" s="138"/>
      <c r="AF2344" s="138"/>
      <c r="AG2344" s="138"/>
    </row>
    <row r="2345" spans="1:33" s="137" customFormat="1" ht="15">
      <c r="A2345" s="178"/>
      <c r="B2345" s="204" t="s">
        <v>1371</v>
      </c>
      <c r="C2345" s="13" t="s">
        <v>886</v>
      </c>
      <c r="D2345" s="13">
        <v>1</v>
      </c>
      <c r="E2345" s="586"/>
      <c r="F2345" s="566">
        <f t="shared" si="34"/>
        <v>0</v>
      </c>
      <c r="G2345" s="159"/>
      <c r="H2345" s="138"/>
      <c r="I2345" s="138"/>
      <c r="J2345" s="138"/>
      <c r="K2345" s="138"/>
      <c r="L2345" s="138"/>
      <c r="M2345" s="138"/>
      <c r="N2345" s="138"/>
      <c r="O2345" s="138"/>
      <c r="P2345" s="138"/>
      <c r="Q2345" s="138"/>
      <c r="R2345" s="138"/>
      <c r="S2345" s="138"/>
      <c r="T2345" s="138"/>
      <c r="U2345" s="138"/>
      <c r="V2345" s="138"/>
      <c r="W2345" s="138"/>
      <c r="X2345" s="138"/>
      <c r="Y2345" s="138"/>
      <c r="Z2345" s="138"/>
      <c r="AA2345" s="138"/>
      <c r="AB2345" s="138"/>
      <c r="AC2345" s="138"/>
      <c r="AD2345" s="138"/>
      <c r="AE2345" s="138"/>
      <c r="AF2345" s="138"/>
      <c r="AG2345" s="138"/>
    </row>
    <row r="2346" spans="1:33" s="137" customFormat="1" ht="15">
      <c r="A2346" s="178"/>
      <c r="B2346" s="225" t="s">
        <v>1372</v>
      </c>
      <c r="C2346" s="13" t="s">
        <v>886</v>
      </c>
      <c r="D2346" s="13">
        <v>2</v>
      </c>
      <c r="E2346" s="586"/>
      <c r="F2346" s="566">
        <f t="shared" si="34"/>
        <v>0</v>
      </c>
      <c r="G2346" s="159"/>
      <c r="H2346" s="138"/>
      <c r="I2346" s="138"/>
      <c r="J2346" s="138"/>
      <c r="K2346" s="138"/>
      <c r="L2346" s="138"/>
      <c r="M2346" s="138"/>
      <c r="N2346" s="138"/>
      <c r="O2346" s="138"/>
      <c r="P2346" s="138"/>
      <c r="Q2346" s="138"/>
      <c r="R2346" s="138"/>
      <c r="S2346" s="138"/>
      <c r="T2346" s="138"/>
      <c r="U2346" s="138"/>
      <c r="V2346" s="138"/>
      <c r="W2346" s="138"/>
      <c r="X2346" s="138"/>
      <c r="Y2346" s="138"/>
      <c r="Z2346" s="138"/>
      <c r="AA2346" s="138"/>
      <c r="AB2346" s="138"/>
      <c r="AC2346" s="138"/>
      <c r="AD2346" s="138"/>
      <c r="AE2346" s="138"/>
      <c r="AF2346" s="138"/>
      <c r="AG2346" s="138"/>
    </row>
    <row r="2347" spans="1:33" s="137" customFormat="1" ht="25.5">
      <c r="A2347" s="178"/>
      <c r="B2347" s="204" t="s">
        <v>1373</v>
      </c>
      <c r="C2347" s="13" t="s">
        <v>886</v>
      </c>
      <c r="D2347" s="65">
        <v>5</v>
      </c>
      <c r="E2347" s="586"/>
      <c r="F2347" s="566">
        <f t="shared" si="34"/>
        <v>0</v>
      </c>
      <c r="G2347" s="159"/>
      <c r="H2347" s="138"/>
      <c r="I2347" s="138"/>
      <c r="J2347" s="138"/>
      <c r="K2347" s="138"/>
      <c r="L2347" s="138"/>
      <c r="M2347" s="138"/>
      <c r="N2347" s="138"/>
      <c r="O2347" s="138"/>
      <c r="P2347" s="138"/>
      <c r="Q2347" s="138"/>
      <c r="R2347" s="138"/>
      <c r="S2347" s="138"/>
      <c r="T2347" s="138"/>
      <c r="U2347" s="138"/>
      <c r="V2347" s="138"/>
      <c r="W2347" s="138"/>
      <c r="X2347" s="138"/>
      <c r="Y2347" s="138"/>
      <c r="Z2347" s="138"/>
      <c r="AA2347" s="138"/>
      <c r="AB2347" s="138"/>
      <c r="AC2347" s="138"/>
      <c r="AD2347" s="138"/>
      <c r="AE2347" s="138"/>
      <c r="AF2347" s="138"/>
      <c r="AG2347" s="138"/>
    </row>
    <row r="2348" spans="1:33" s="137" customFormat="1" ht="25.5">
      <c r="A2348" s="178"/>
      <c r="B2348" s="204" t="s">
        <v>1374</v>
      </c>
      <c r="C2348" s="13" t="s">
        <v>886</v>
      </c>
      <c r="D2348" s="65">
        <v>3</v>
      </c>
      <c r="E2348" s="586"/>
      <c r="F2348" s="566">
        <f t="shared" si="34"/>
        <v>0</v>
      </c>
      <c r="G2348" s="159"/>
      <c r="H2348" s="138"/>
      <c r="I2348" s="138"/>
      <c r="J2348" s="138"/>
      <c r="K2348" s="138"/>
      <c r="L2348" s="138"/>
      <c r="M2348" s="138"/>
      <c r="N2348" s="138"/>
      <c r="O2348" s="138"/>
      <c r="P2348" s="138"/>
      <c r="Q2348" s="138"/>
      <c r="R2348" s="138"/>
      <c r="S2348" s="138"/>
      <c r="T2348" s="138"/>
      <c r="U2348" s="138"/>
      <c r="V2348" s="138"/>
      <c r="W2348" s="138"/>
      <c r="X2348" s="138"/>
      <c r="Y2348" s="138"/>
      <c r="Z2348" s="138"/>
      <c r="AA2348" s="138"/>
      <c r="AB2348" s="138"/>
      <c r="AC2348" s="138"/>
      <c r="AD2348" s="138"/>
      <c r="AE2348" s="138"/>
      <c r="AF2348" s="138"/>
      <c r="AG2348" s="138"/>
    </row>
    <row r="2349" spans="1:33" s="137" customFormat="1" ht="25.5">
      <c r="A2349" s="178"/>
      <c r="B2349" s="204" t="s">
        <v>1375</v>
      </c>
      <c r="C2349" s="13" t="s">
        <v>886</v>
      </c>
      <c r="D2349" s="65">
        <v>9</v>
      </c>
      <c r="E2349" s="586"/>
      <c r="F2349" s="566">
        <f t="shared" si="34"/>
        <v>0</v>
      </c>
      <c r="G2349" s="159"/>
      <c r="H2349" s="138"/>
      <c r="I2349" s="138"/>
      <c r="J2349" s="138"/>
      <c r="K2349" s="138"/>
      <c r="L2349" s="138"/>
      <c r="M2349" s="138"/>
      <c r="N2349" s="138"/>
      <c r="O2349" s="138"/>
      <c r="P2349" s="138"/>
      <c r="Q2349" s="138"/>
      <c r="R2349" s="138"/>
      <c r="S2349" s="138"/>
      <c r="T2349" s="138"/>
      <c r="U2349" s="138"/>
      <c r="V2349" s="138"/>
      <c r="W2349" s="138"/>
      <c r="X2349" s="138"/>
      <c r="Y2349" s="138"/>
      <c r="Z2349" s="138"/>
      <c r="AA2349" s="138"/>
      <c r="AB2349" s="138"/>
      <c r="AC2349" s="138"/>
      <c r="AD2349" s="138"/>
      <c r="AE2349" s="138"/>
      <c r="AF2349" s="138"/>
      <c r="AG2349" s="138"/>
    </row>
    <row r="2350" spans="1:33" s="137" customFormat="1" ht="25.5">
      <c r="A2350" s="178"/>
      <c r="B2350" s="204" t="s">
        <v>1376</v>
      </c>
      <c r="C2350" s="13" t="s">
        <v>886</v>
      </c>
      <c r="D2350" s="65">
        <v>4</v>
      </c>
      <c r="E2350" s="586"/>
      <c r="F2350" s="566">
        <f t="shared" si="34"/>
        <v>0</v>
      </c>
      <c r="G2350" s="159"/>
      <c r="H2350" s="138"/>
      <c r="I2350" s="138"/>
      <c r="J2350" s="138"/>
      <c r="K2350" s="138"/>
      <c r="L2350" s="138"/>
      <c r="M2350" s="138"/>
      <c r="N2350" s="138"/>
      <c r="O2350" s="138"/>
      <c r="P2350" s="138"/>
      <c r="Q2350" s="138"/>
      <c r="R2350" s="138"/>
      <c r="S2350" s="138"/>
      <c r="T2350" s="138"/>
      <c r="U2350" s="138"/>
      <c r="V2350" s="138"/>
      <c r="W2350" s="138"/>
      <c r="X2350" s="138"/>
      <c r="Y2350" s="138"/>
      <c r="Z2350" s="138"/>
      <c r="AA2350" s="138"/>
      <c r="AB2350" s="138"/>
      <c r="AC2350" s="138"/>
      <c r="AD2350" s="138"/>
      <c r="AE2350" s="138"/>
      <c r="AF2350" s="138"/>
      <c r="AG2350" s="138"/>
    </row>
    <row r="2351" spans="1:33" s="137" customFormat="1" ht="15">
      <c r="A2351" s="178"/>
      <c r="B2351" s="204" t="s">
        <v>1377</v>
      </c>
      <c r="C2351" s="13" t="s">
        <v>886</v>
      </c>
      <c r="D2351" s="65">
        <v>8</v>
      </c>
      <c r="E2351" s="586"/>
      <c r="F2351" s="566">
        <f t="shared" si="34"/>
        <v>0</v>
      </c>
      <c r="G2351" s="159"/>
      <c r="H2351" s="138"/>
      <c r="I2351" s="138"/>
      <c r="J2351" s="138"/>
      <c r="K2351" s="138"/>
      <c r="L2351" s="138"/>
      <c r="M2351" s="138"/>
      <c r="N2351" s="138"/>
      <c r="O2351" s="138"/>
      <c r="P2351" s="138"/>
      <c r="Q2351" s="138"/>
      <c r="R2351" s="138"/>
      <c r="S2351" s="138"/>
      <c r="T2351" s="138"/>
      <c r="U2351" s="138"/>
      <c r="V2351" s="138"/>
      <c r="W2351" s="138"/>
      <c r="X2351" s="138"/>
      <c r="Y2351" s="138"/>
      <c r="Z2351" s="138"/>
      <c r="AA2351" s="138"/>
      <c r="AB2351" s="138"/>
      <c r="AC2351" s="138"/>
      <c r="AD2351" s="138"/>
      <c r="AE2351" s="138"/>
      <c r="AF2351" s="138"/>
      <c r="AG2351" s="138"/>
    </row>
    <row r="2352" spans="1:33" s="137" customFormat="1" ht="15">
      <c r="A2352" s="178"/>
      <c r="B2352" s="204" t="s">
        <v>1378</v>
      </c>
      <c r="C2352" s="13" t="s">
        <v>886</v>
      </c>
      <c r="D2352" s="65">
        <v>9</v>
      </c>
      <c r="E2352" s="586"/>
      <c r="F2352" s="566">
        <f t="shared" si="34"/>
        <v>0</v>
      </c>
      <c r="G2352" s="159"/>
      <c r="H2352" s="138"/>
      <c r="I2352" s="138"/>
      <c r="J2352" s="138"/>
      <c r="K2352" s="138"/>
      <c r="L2352" s="138"/>
      <c r="M2352" s="138"/>
      <c r="N2352" s="138"/>
      <c r="O2352" s="138"/>
      <c r="P2352" s="138"/>
      <c r="Q2352" s="138"/>
      <c r="R2352" s="138"/>
      <c r="S2352" s="138"/>
      <c r="T2352" s="138"/>
      <c r="U2352" s="138"/>
      <c r="V2352" s="138"/>
      <c r="W2352" s="138"/>
      <c r="X2352" s="138"/>
      <c r="Y2352" s="138"/>
      <c r="Z2352" s="138"/>
      <c r="AA2352" s="138"/>
      <c r="AB2352" s="138"/>
      <c r="AC2352" s="138"/>
      <c r="AD2352" s="138"/>
      <c r="AE2352" s="138"/>
      <c r="AF2352" s="138"/>
      <c r="AG2352" s="138"/>
    </row>
    <row r="2353" spans="1:33" s="137" customFormat="1" ht="15">
      <c r="A2353" s="178"/>
      <c r="B2353" s="204" t="s">
        <v>1379</v>
      </c>
      <c r="C2353" s="13" t="s">
        <v>886</v>
      </c>
      <c r="D2353" s="65">
        <v>4</v>
      </c>
      <c r="E2353" s="586"/>
      <c r="F2353" s="566">
        <f t="shared" si="34"/>
        <v>0</v>
      </c>
      <c r="G2353" s="159"/>
      <c r="H2353" s="138"/>
      <c r="I2353" s="138"/>
      <c r="J2353" s="138"/>
      <c r="K2353" s="138"/>
      <c r="L2353" s="138"/>
      <c r="M2353" s="138"/>
      <c r="N2353" s="138"/>
      <c r="O2353" s="138"/>
      <c r="P2353" s="138"/>
      <c r="Q2353" s="138"/>
      <c r="R2353" s="138"/>
      <c r="S2353" s="138"/>
      <c r="T2353" s="138"/>
      <c r="U2353" s="138"/>
      <c r="V2353" s="138"/>
      <c r="W2353" s="138"/>
      <c r="X2353" s="138"/>
      <c r="Y2353" s="138"/>
      <c r="Z2353" s="138"/>
      <c r="AA2353" s="138"/>
      <c r="AB2353" s="138"/>
      <c r="AC2353" s="138"/>
      <c r="AD2353" s="138"/>
      <c r="AE2353" s="138"/>
      <c r="AF2353" s="138"/>
      <c r="AG2353" s="138"/>
    </row>
    <row r="2354" spans="1:33" s="137" customFormat="1" ht="25.5">
      <c r="A2354" s="178"/>
      <c r="B2354" s="204" t="s">
        <v>1380</v>
      </c>
      <c r="C2354" s="13" t="s">
        <v>886</v>
      </c>
      <c r="D2354" s="65">
        <v>1</v>
      </c>
      <c r="E2354" s="586"/>
      <c r="F2354" s="566">
        <f t="shared" si="34"/>
        <v>0</v>
      </c>
      <c r="G2354" s="159"/>
      <c r="H2354" s="138"/>
      <c r="I2354" s="138"/>
      <c r="J2354" s="138"/>
      <c r="K2354" s="138"/>
      <c r="L2354" s="138"/>
      <c r="M2354" s="138"/>
      <c r="N2354" s="138"/>
      <c r="O2354" s="138"/>
      <c r="P2354" s="138"/>
      <c r="Q2354" s="138"/>
      <c r="R2354" s="138"/>
      <c r="S2354" s="138"/>
      <c r="T2354" s="138"/>
      <c r="U2354" s="138"/>
      <c r="V2354" s="138"/>
      <c r="W2354" s="138"/>
      <c r="X2354" s="138"/>
      <c r="Y2354" s="138"/>
      <c r="Z2354" s="138"/>
      <c r="AA2354" s="138"/>
      <c r="AB2354" s="138"/>
      <c r="AC2354" s="138"/>
      <c r="AD2354" s="138"/>
      <c r="AE2354" s="138"/>
      <c r="AF2354" s="138"/>
      <c r="AG2354" s="138"/>
    </row>
    <row r="2355" spans="1:33" s="137" customFormat="1" ht="15">
      <c r="A2355" s="178"/>
      <c r="B2355" s="225"/>
      <c r="C2355" s="13"/>
      <c r="D2355" s="13"/>
      <c r="E2355" s="586"/>
      <c r="F2355" s="555"/>
      <c r="G2355" s="159"/>
      <c r="H2355" s="138"/>
      <c r="I2355" s="138"/>
      <c r="J2355" s="138"/>
      <c r="K2355" s="138"/>
      <c r="L2355" s="138"/>
      <c r="M2355" s="138"/>
      <c r="N2355" s="138"/>
      <c r="O2355" s="138"/>
      <c r="P2355" s="138"/>
      <c r="Q2355" s="138"/>
      <c r="R2355" s="138"/>
      <c r="S2355" s="138"/>
      <c r="T2355" s="138"/>
      <c r="U2355" s="138"/>
      <c r="V2355" s="138"/>
      <c r="W2355" s="138"/>
      <c r="X2355" s="138"/>
      <c r="Y2355" s="138"/>
      <c r="Z2355" s="138"/>
      <c r="AA2355" s="138"/>
      <c r="AB2355" s="138"/>
      <c r="AC2355" s="138"/>
      <c r="AD2355" s="138"/>
      <c r="AE2355" s="138"/>
      <c r="AF2355" s="138"/>
      <c r="AG2355" s="138"/>
    </row>
    <row r="2356" spans="1:33" s="137" customFormat="1" ht="15">
      <c r="A2356" s="178"/>
      <c r="B2356" s="188" t="s">
        <v>677</v>
      </c>
      <c r="C2356" s="13" t="s">
        <v>1588</v>
      </c>
      <c r="D2356" s="262">
        <v>1</v>
      </c>
      <c r="E2356" s="586"/>
      <c r="F2356" s="555">
        <f>SUM(F2343:F2355)</f>
        <v>0</v>
      </c>
      <c r="G2356" s="159"/>
      <c r="H2356" s="138"/>
      <c r="I2356" s="138"/>
      <c r="J2356" s="138"/>
      <c r="K2356" s="138"/>
      <c r="L2356" s="138"/>
      <c r="M2356" s="138"/>
      <c r="N2356" s="138"/>
      <c r="O2356" s="138"/>
      <c r="P2356" s="138"/>
      <c r="Q2356" s="138"/>
      <c r="R2356" s="138"/>
      <c r="S2356" s="138"/>
      <c r="T2356" s="138"/>
      <c r="U2356" s="138"/>
      <c r="V2356" s="138"/>
      <c r="W2356" s="138"/>
      <c r="X2356" s="138"/>
      <c r="Y2356" s="138"/>
      <c r="Z2356" s="138"/>
      <c r="AA2356" s="138"/>
      <c r="AB2356" s="138"/>
      <c r="AC2356" s="138"/>
      <c r="AD2356" s="138"/>
      <c r="AE2356" s="138"/>
      <c r="AF2356" s="138"/>
      <c r="AG2356" s="138"/>
    </row>
    <row r="2357" spans="1:33" s="137" customFormat="1" ht="15">
      <c r="A2357" s="178"/>
      <c r="B2357" s="182"/>
      <c r="C2357" s="13"/>
      <c r="D2357" s="13"/>
      <c r="E2357" s="586"/>
      <c r="F2357" s="555"/>
      <c r="G2357" s="159"/>
      <c r="H2357" s="138"/>
      <c r="I2357" s="138"/>
      <c r="J2357" s="138"/>
      <c r="K2357" s="138"/>
      <c r="L2357" s="138"/>
      <c r="M2357" s="138"/>
      <c r="N2357" s="138"/>
      <c r="O2357" s="138"/>
      <c r="P2357" s="138"/>
      <c r="Q2357" s="138"/>
      <c r="R2357" s="138"/>
      <c r="S2357" s="138"/>
      <c r="T2357" s="138"/>
      <c r="U2357" s="138"/>
      <c r="V2357" s="138"/>
      <c r="W2357" s="138"/>
      <c r="X2357" s="138"/>
      <c r="Y2357" s="138"/>
      <c r="Z2357" s="138"/>
      <c r="AA2357" s="138"/>
      <c r="AB2357" s="138"/>
      <c r="AC2357" s="138"/>
      <c r="AD2357" s="138"/>
      <c r="AE2357" s="138"/>
      <c r="AF2357" s="138"/>
      <c r="AG2357" s="138"/>
    </row>
    <row r="2358" spans="1:33" s="137" customFormat="1" ht="127.5">
      <c r="A2358" s="231" t="s">
        <v>1608</v>
      </c>
      <c r="B2358" s="204" t="s">
        <v>678</v>
      </c>
      <c r="C2358" s="13"/>
      <c r="D2358" s="13"/>
      <c r="E2358" s="586"/>
      <c r="F2358" s="555"/>
      <c r="G2358" s="159"/>
      <c r="H2358" s="138"/>
      <c r="I2358" s="138"/>
      <c r="J2358" s="138"/>
      <c r="K2358" s="138"/>
      <c r="L2358" s="138"/>
      <c r="M2358" s="138"/>
      <c r="N2358" s="138"/>
      <c r="O2358" s="138"/>
      <c r="P2358" s="138"/>
      <c r="Q2358" s="138"/>
      <c r="R2358" s="138"/>
      <c r="S2358" s="138"/>
      <c r="T2358" s="138"/>
      <c r="U2358" s="138"/>
      <c r="V2358" s="138"/>
      <c r="W2358" s="138"/>
      <c r="X2358" s="138"/>
      <c r="Y2358" s="138"/>
      <c r="Z2358" s="138"/>
      <c r="AA2358" s="138"/>
      <c r="AB2358" s="138"/>
      <c r="AC2358" s="138"/>
      <c r="AD2358" s="138"/>
      <c r="AE2358" s="138"/>
      <c r="AF2358" s="138"/>
      <c r="AG2358" s="138"/>
    </row>
    <row r="2359" spans="1:33" s="137" customFormat="1" ht="15">
      <c r="A2359" s="231"/>
      <c r="B2359" s="204" t="s">
        <v>679</v>
      </c>
      <c r="C2359" s="13"/>
      <c r="D2359" s="13"/>
      <c r="E2359" s="586"/>
      <c r="F2359" s="555"/>
      <c r="G2359" s="159"/>
      <c r="H2359" s="138"/>
      <c r="I2359" s="138"/>
      <c r="J2359" s="138"/>
      <c r="K2359" s="138"/>
      <c r="L2359" s="138"/>
      <c r="M2359" s="138"/>
      <c r="N2359" s="138"/>
      <c r="O2359" s="138"/>
      <c r="P2359" s="138"/>
      <c r="Q2359" s="138"/>
      <c r="R2359" s="138"/>
      <c r="S2359" s="138"/>
      <c r="T2359" s="138"/>
      <c r="U2359" s="138"/>
      <c r="V2359" s="138"/>
      <c r="W2359" s="138"/>
      <c r="X2359" s="138"/>
      <c r="Y2359" s="138"/>
      <c r="Z2359" s="138"/>
      <c r="AA2359" s="138"/>
      <c r="AB2359" s="138"/>
      <c r="AC2359" s="138"/>
      <c r="AD2359" s="138"/>
      <c r="AE2359" s="138"/>
      <c r="AF2359" s="138"/>
      <c r="AG2359" s="138"/>
    </row>
    <row r="2360" spans="1:33" s="137" customFormat="1" ht="140.25">
      <c r="A2360" s="231"/>
      <c r="B2360" s="204" t="s">
        <v>680</v>
      </c>
      <c r="C2360" s="13"/>
      <c r="D2360" s="13"/>
      <c r="E2360" s="586"/>
      <c r="F2360" s="555"/>
      <c r="G2360" s="159"/>
      <c r="H2360" s="138"/>
      <c r="I2360" s="138"/>
      <c r="J2360" s="138"/>
      <c r="K2360" s="138"/>
      <c r="L2360" s="138"/>
      <c r="M2360" s="138"/>
      <c r="N2360" s="138"/>
      <c r="O2360" s="138"/>
      <c r="P2360" s="138"/>
      <c r="Q2360" s="138"/>
      <c r="R2360" s="138"/>
      <c r="S2360" s="138"/>
      <c r="T2360" s="138"/>
      <c r="U2360" s="138"/>
      <c r="V2360" s="138"/>
      <c r="W2360" s="138"/>
      <c r="X2360" s="138"/>
      <c r="Y2360" s="138"/>
      <c r="Z2360" s="138"/>
      <c r="AA2360" s="138"/>
      <c r="AB2360" s="138"/>
      <c r="AC2360" s="138"/>
      <c r="AD2360" s="138"/>
      <c r="AE2360" s="138"/>
      <c r="AF2360" s="138"/>
      <c r="AG2360" s="138"/>
    </row>
    <row r="2361" spans="1:33" s="137" customFormat="1" ht="51">
      <c r="A2361" s="231"/>
      <c r="B2361" s="204" t="s">
        <v>681</v>
      </c>
      <c r="C2361" s="13"/>
      <c r="D2361" s="13"/>
      <c r="E2361" s="586"/>
      <c r="F2361" s="555"/>
      <c r="G2361" s="159"/>
      <c r="H2361" s="138"/>
      <c r="I2361" s="138"/>
      <c r="J2361" s="138"/>
      <c r="K2361" s="138"/>
      <c r="L2361" s="138"/>
      <c r="M2361" s="138"/>
      <c r="N2361" s="138"/>
      <c r="O2361" s="138"/>
      <c r="P2361" s="138"/>
      <c r="Q2361" s="138"/>
      <c r="R2361" s="138"/>
      <c r="S2361" s="138"/>
      <c r="T2361" s="138"/>
      <c r="U2361" s="138"/>
      <c r="V2361" s="138"/>
      <c r="W2361" s="138"/>
      <c r="X2361" s="138"/>
      <c r="Y2361" s="138"/>
      <c r="Z2361" s="138"/>
      <c r="AA2361" s="138"/>
      <c r="AB2361" s="138"/>
      <c r="AC2361" s="138"/>
      <c r="AD2361" s="138"/>
      <c r="AE2361" s="138"/>
      <c r="AF2361" s="138"/>
      <c r="AG2361" s="138"/>
    </row>
    <row r="2362" spans="1:33" s="137" customFormat="1" ht="51">
      <c r="A2362" s="231"/>
      <c r="B2362" s="204" t="s">
        <v>682</v>
      </c>
      <c r="C2362" s="13"/>
      <c r="D2362" s="13"/>
      <c r="E2362" s="586"/>
      <c r="F2362" s="555"/>
      <c r="G2362" s="159"/>
      <c r="H2362" s="138"/>
      <c r="I2362" s="138"/>
      <c r="J2362" s="138"/>
      <c r="K2362" s="138"/>
      <c r="L2362" s="138"/>
      <c r="M2362" s="138"/>
      <c r="N2362" s="138"/>
      <c r="O2362" s="138"/>
      <c r="P2362" s="138"/>
      <c r="Q2362" s="138"/>
      <c r="R2362" s="138"/>
      <c r="S2362" s="138"/>
      <c r="T2362" s="138"/>
      <c r="U2362" s="138"/>
      <c r="V2362" s="138"/>
      <c r="W2362" s="138"/>
      <c r="X2362" s="138"/>
      <c r="Y2362" s="138"/>
      <c r="Z2362" s="138"/>
      <c r="AA2362" s="138"/>
      <c r="AB2362" s="138"/>
      <c r="AC2362" s="138"/>
      <c r="AD2362" s="138"/>
      <c r="AE2362" s="138"/>
      <c r="AF2362" s="138"/>
      <c r="AG2362" s="138"/>
    </row>
    <row r="2363" spans="1:33" s="137" customFormat="1" ht="25.5">
      <c r="A2363" s="231"/>
      <c r="B2363" s="204" t="s">
        <v>683</v>
      </c>
      <c r="C2363" s="13"/>
      <c r="D2363" s="13"/>
      <c r="E2363" s="586"/>
      <c r="F2363" s="555"/>
      <c r="G2363" s="159"/>
      <c r="H2363" s="138"/>
      <c r="I2363" s="138"/>
      <c r="J2363" s="138"/>
      <c r="K2363" s="138"/>
      <c r="L2363" s="138"/>
      <c r="M2363" s="138"/>
      <c r="N2363" s="138"/>
      <c r="O2363" s="138"/>
      <c r="P2363" s="138"/>
      <c r="Q2363" s="138"/>
      <c r="R2363" s="138"/>
      <c r="S2363" s="138"/>
      <c r="T2363" s="138"/>
      <c r="U2363" s="138"/>
      <c r="V2363" s="138"/>
      <c r="W2363" s="138"/>
      <c r="X2363" s="138"/>
      <c r="Y2363" s="138"/>
      <c r="Z2363" s="138"/>
      <c r="AA2363" s="138"/>
      <c r="AB2363" s="138"/>
      <c r="AC2363" s="138"/>
      <c r="AD2363" s="138"/>
      <c r="AE2363" s="138"/>
      <c r="AF2363" s="138"/>
      <c r="AG2363" s="138"/>
    </row>
    <row r="2364" spans="1:33" s="137" customFormat="1" ht="25.5">
      <c r="A2364" s="231"/>
      <c r="B2364" s="204" t="s">
        <v>684</v>
      </c>
      <c r="C2364" s="13"/>
      <c r="D2364" s="13"/>
      <c r="E2364" s="586"/>
      <c r="F2364" s="555"/>
      <c r="G2364" s="159"/>
      <c r="H2364" s="138"/>
      <c r="I2364" s="138"/>
      <c r="J2364" s="138"/>
      <c r="K2364" s="138"/>
      <c r="L2364" s="138"/>
      <c r="M2364" s="138"/>
      <c r="N2364" s="138"/>
      <c r="O2364" s="138"/>
      <c r="P2364" s="138"/>
      <c r="Q2364" s="138"/>
      <c r="R2364" s="138"/>
      <c r="S2364" s="138"/>
      <c r="T2364" s="138"/>
      <c r="U2364" s="138"/>
      <c r="V2364" s="138"/>
      <c r="W2364" s="138"/>
      <c r="X2364" s="138"/>
      <c r="Y2364" s="138"/>
      <c r="Z2364" s="138"/>
      <c r="AA2364" s="138"/>
      <c r="AB2364" s="138"/>
      <c r="AC2364" s="138"/>
      <c r="AD2364" s="138"/>
      <c r="AE2364" s="138"/>
      <c r="AF2364" s="138"/>
      <c r="AG2364" s="138"/>
    </row>
    <row r="2365" spans="1:33" s="137" customFormat="1" ht="25.5">
      <c r="A2365" s="231"/>
      <c r="B2365" s="204" t="s">
        <v>685</v>
      </c>
      <c r="C2365" s="13"/>
      <c r="D2365" s="13"/>
      <c r="E2365" s="586"/>
      <c r="F2365" s="555"/>
      <c r="G2365" s="159"/>
      <c r="H2365" s="138"/>
      <c r="I2365" s="138"/>
      <c r="J2365" s="138"/>
      <c r="K2365" s="138"/>
      <c r="L2365" s="138"/>
      <c r="M2365" s="138"/>
      <c r="N2365" s="138"/>
      <c r="O2365" s="138"/>
      <c r="P2365" s="138"/>
      <c r="Q2365" s="138"/>
      <c r="R2365" s="138"/>
      <c r="S2365" s="138"/>
      <c r="T2365" s="138"/>
      <c r="U2365" s="138"/>
      <c r="V2365" s="138"/>
      <c r="W2365" s="138"/>
      <c r="X2365" s="138"/>
      <c r="Y2365" s="138"/>
      <c r="Z2365" s="138"/>
      <c r="AA2365" s="138"/>
      <c r="AB2365" s="138"/>
      <c r="AC2365" s="138"/>
      <c r="AD2365" s="138"/>
      <c r="AE2365" s="138"/>
      <c r="AF2365" s="138"/>
      <c r="AG2365" s="138"/>
    </row>
    <row r="2366" spans="1:33" s="137" customFormat="1" ht="38.25">
      <c r="A2366" s="231"/>
      <c r="B2366" s="204" t="s">
        <v>686</v>
      </c>
      <c r="C2366" s="13"/>
      <c r="D2366" s="13"/>
      <c r="E2366" s="586"/>
      <c r="F2366" s="555"/>
      <c r="G2366" s="159"/>
      <c r="H2366" s="138"/>
      <c r="I2366" s="138"/>
      <c r="J2366" s="138"/>
      <c r="K2366" s="138"/>
      <c r="L2366" s="138"/>
      <c r="M2366" s="138"/>
      <c r="N2366" s="138"/>
      <c r="O2366" s="138"/>
      <c r="P2366" s="138"/>
      <c r="Q2366" s="138"/>
      <c r="R2366" s="138"/>
      <c r="S2366" s="138"/>
      <c r="T2366" s="138"/>
      <c r="U2366" s="138"/>
      <c r="V2366" s="138"/>
      <c r="W2366" s="138"/>
      <c r="X2366" s="138"/>
      <c r="Y2366" s="138"/>
      <c r="Z2366" s="138"/>
      <c r="AA2366" s="138"/>
      <c r="AB2366" s="138"/>
      <c r="AC2366" s="138"/>
      <c r="AD2366" s="138"/>
      <c r="AE2366" s="138"/>
      <c r="AF2366" s="138"/>
      <c r="AG2366" s="138"/>
    </row>
    <row r="2367" spans="1:33" s="137" customFormat="1" ht="25.5">
      <c r="A2367" s="231"/>
      <c r="B2367" s="204" t="s">
        <v>687</v>
      </c>
      <c r="C2367" s="13"/>
      <c r="D2367" s="13"/>
      <c r="E2367" s="586"/>
      <c r="F2367" s="555"/>
      <c r="G2367" s="159"/>
      <c r="H2367" s="138"/>
      <c r="I2367" s="138"/>
      <c r="J2367" s="138"/>
      <c r="K2367" s="138"/>
      <c r="L2367" s="138"/>
      <c r="M2367" s="138"/>
      <c r="N2367" s="138"/>
      <c r="O2367" s="138"/>
      <c r="P2367" s="138"/>
      <c r="Q2367" s="138"/>
      <c r="R2367" s="138"/>
      <c r="S2367" s="138"/>
      <c r="T2367" s="138"/>
      <c r="U2367" s="138"/>
      <c r="V2367" s="138"/>
      <c r="W2367" s="138"/>
      <c r="X2367" s="138"/>
      <c r="Y2367" s="138"/>
      <c r="Z2367" s="138"/>
      <c r="AA2367" s="138"/>
      <c r="AB2367" s="138"/>
      <c r="AC2367" s="138"/>
      <c r="AD2367" s="138"/>
      <c r="AE2367" s="138"/>
      <c r="AF2367" s="138"/>
      <c r="AG2367" s="138"/>
    </row>
    <row r="2368" spans="1:33" s="137" customFormat="1" ht="51">
      <c r="A2368" s="231"/>
      <c r="B2368" s="204" t="s">
        <v>688</v>
      </c>
      <c r="C2368" s="13"/>
      <c r="D2368" s="13"/>
      <c r="E2368" s="586"/>
      <c r="F2368" s="555"/>
      <c r="G2368" s="159"/>
      <c r="H2368" s="138"/>
      <c r="I2368" s="138"/>
      <c r="J2368" s="138"/>
      <c r="K2368" s="138"/>
      <c r="L2368" s="138"/>
      <c r="M2368" s="138"/>
      <c r="N2368" s="138"/>
      <c r="O2368" s="138"/>
      <c r="P2368" s="138"/>
      <c r="Q2368" s="138"/>
      <c r="R2368" s="138"/>
      <c r="S2368" s="138"/>
      <c r="T2368" s="138"/>
      <c r="U2368" s="138"/>
      <c r="V2368" s="138"/>
      <c r="W2368" s="138"/>
      <c r="X2368" s="138"/>
      <c r="Y2368" s="138"/>
      <c r="Z2368" s="138"/>
      <c r="AA2368" s="138"/>
      <c r="AB2368" s="138"/>
      <c r="AC2368" s="138"/>
      <c r="AD2368" s="138"/>
      <c r="AE2368" s="138"/>
      <c r="AF2368" s="138"/>
      <c r="AG2368" s="138"/>
    </row>
    <row r="2369" spans="1:33" s="137" customFormat="1" ht="25.5">
      <c r="A2369" s="231"/>
      <c r="B2369" s="204" t="s">
        <v>689</v>
      </c>
      <c r="C2369" s="13"/>
      <c r="D2369" s="13"/>
      <c r="E2369" s="586"/>
      <c r="F2369" s="555"/>
      <c r="G2369" s="159"/>
      <c r="H2369" s="138"/>
      <c r="I2369" s="138"/>
      <c r="J2369" s="138"/>
      <c r="K2369" s="138"/>
      <c r="L2369" s="138"/>
      <c r="M2369" s="138"/>
      <c r="N2369" s="138"/>
      <c r="O2369" s="138"/>
      <c r="P2369" s="138"/>
      <c r="Q2369" s="138"/>
      <c r="R2369" s="138"/>
      <c r="S2369" s="138"/>
      <c r="T2369" s="138"/>
      <c r="U2369" s="138"/>
      <c r="V2369" s="138"/>
      <c r="W2369" s="138"/>
      <c r="X2369" s="138"/>
      <c r="Y2369" s="138"/>
      <c r="Z2369" s="138"/>
      <c r="AA2369" s="138"/>
      <c r="AB2369" s="138"/>
      <c r="AC2369" s="138"/>
      <c r="AD2369" s="138"/>
      <c r="AE2369" s="138"/>
      <c r="AF2369" s="138"/>
      <c r="AG2369" s="138"/>
    </row>
    <row r="2370" spans="1:33" s="137" customFormat="1" ht="38.25">
      <c r="A2370" s="231"/>
      <c r="B2370" s="204" t="s">
        <v>690</v>
      </c>
      <c r="C2370" s="13"/>
      <c r="D2370" s="13"/>
      <c r="E2370" s="586"/>
      <c r="F2370" s="555"/>
      <c r="G2370" s="159"/>
      <c r="H2370" s="138"/>
      <c r="I2370" s="138"/>
      <c r="J2370" s="138"/>
      <c r="K2370" s="138"/>
      <c r="L2370" s="138"/>
      <c r="M2370" s="138"/>
      <c r="N2370" s="138"/>
      <c r="O2370" s="138"/>
      <c r="P2370" s="138"/>
      <c r="Q2370" s="138"/>
      <c r="R2370" s="138"/>
      <c r="S2370" s="138"/>
      <c r="T2370" s="138"/>
      <c r="U2370" s="138"/>
      <c r="V2370" s="138"/>
      <c r="W2370" s="138"/>
      <c r="X2370" s="138"/>
      <c r="Y2370" s="138"/>
      <c r="Z2370" s="138"/>
      <c r="AA2370" s="138"/>
      <c r="AB2370" s="138"/>
      <c r="AC2370" s="138"/>
      <c r="AD2370" s="138"/>
      <c r="AE2370" s="138"/>
      <c r="AF2370" s="138"/>
      <c r="AG2370" s="138"/>
    </row>
    <row r="2371" spans="1:33" s="137" customFormat="1" ht="38.25">
      <c r="A2371" s="231"/>
      <c r="B2371" s="204" t="s">
        <v>691</v>
      </c>
      <c r="C2371" s="13"/>
      <c r="D2371" s="13"/>
      <c r="E2371" s="586"/>
      <c r="F2371" s="555"/>
      <c r="G2371" s="159"/>
      <c r="H2371" s="138"/>
      <c r="I2371" s="138"/>
      <c r="J2371" s="138"/>
      <c r="K2371" s="138"/>
      <c r="L2371" s="138"/>
      <c r="M2371" s="138"/>
      <c r="N2371" s="138"/>
      <c r="O2371" s="138"/>
      <c r="P2371" s="138"/>
      <c r="Q2371" s="138"/>
      <c r="R2371" s="138"/>
      <c r="S2371" s="138"/>
      <c r="T2371" s="138"/>
      <c r="U2371" s="138"/>
      <c r="V2371" s="138"/>
      <c r="W2371" s="138"/>
      <c r="X2371" s="138"/>
      <c r="Y2371" s="138"/>
      <c r="Z2371" s="138"/>
      <c r="AA2371" s="138"/>
      <c r="AB2371" s="138"/>
      <c r="AC2371" s="138"/>
      <c r="AD2371" s="138"/>
      <c r="AE2371" s="138"/>
      <c r="AF2371" s="138"/>
      <c r="AG2371" s="138"/>
    </row>
    <row r="2372" spans="1:33" s="137" customFormat="1" ht="25.5">
      <c r="A2372" s="231"/>
      <c r="B2372" s="204" t="s">
        <v>692</v>
      </c>
      <c r="C2372" s="13"/>
      <c r="D2372" s="13"/>
      <c r="E2372" s="586"/>
      <c r="F2372" s="555"/>
      <c r="G2372" s="159"/>
      <c r="H2372" s="138"/>
      <c r="I2372" s="138"/>
      <c r="J2372" s="138"/>
      <c r="K2372" s="138"/>
      <c r="L2372" s="138"/>
      <c r="M2372" s="138"/>
      <c r="N2372" s="138"/>
      <c r="O2372" s="138"/>
      <c r="P2372" s="138"/>
      <c r="Q2372" s="138"/>
      <c r="R2372" s="138"/>
      <c r="S2372" s="138"/>
      <c r="T2372" s="138"/>
      <c r="U2372" s="138"/>
      <c r="V2372" s="138"/>
      <c r="W2372" s="138"/>
      <c r="X2372" s="138"/>
      <c r="Y2372" s="138"/>
      <c r="Z2372" s="138"/>
      <c r="AA2372" s="138"/>
      <c r="AB2372" s="138"/>
      <c r="AC2372" s="138"/>
      <c r="AD2372" s="138"/>
      <c r="AE2372" s="138"/>
      <c r="AF2372" s="138"/>
      <c r="AG2372" s="138"/>
    </row>
    <row r="2373" spans="1:33" s="137" customFormat="1" ht="25.5">
      <c r="A2373" s="231"/>
      <c r="B2373" s="204" t="s">
        <v>693</v>
      </c>
      <c r="C2373" s="13"/>
      <c r="D2373" s="13"/>
      <c r="E2373" s="586"/>
      <c r="F2373" s="555"/>
      <c r="G2373" s="159"/>
      <c r="H2373" s="138"/>
      <c r="I2373" s="138"/>
      <c r="J2373" s="138"/>
      <c r="K2373" s="138"/>
      <c r="L2373" s="138"/>
      <c r="M2373" s="138"/>
      <c r="N2373" s="138"/>
      <c r="O2373" s="138"/>
      <c r="P2373" s="138"/>
      <c r="Q2373" s="138"/>
      <c r="R2373" s="138"/>
      <c r="S2373" s="138"/>
      <c r="T2373" s="138"/>
      <c r="U2373" s="138"/>
      <c r="V2373" s="138"/>
      <c r="W2373" s="138"/>
      <c r="X2373" s="138"/>
      <c r="Y2373" s="138"/>
      <c r="Z2373" s="138"/>
      <c r="AA2373" s="138"/>
      <c r="AB2373" s="138"/>
      <c r="AC2373" s="138"/>
      <c r="AD2373" s="138"/>
      <c r="AE2373" s="138"/>
      <c r="AF2373" s="138"/>
      <c r="AG2373" s="138"/>
    </row>
    <row r="2374" spans="1:33" s="137" customFormat="1" ht="38.25">
      <c r="A2374" s="231"/>
      <c r="B2374" s="204" t="s">
        <v>694</v>
      </c>
      <c r="C2374" s="13"/>
      <c r="D2374" s="13"/>
      <c r="E2374" s="586"/>
      <c r="F2374" s="555"/>
      <c r="G2374" s="159"/>
      <c r="H2374" s="138"/>
      <c r="I2374" s="138"/>
      <c r="J2374" s="138"/>
      <c r="K2374" s="138"/>
      <c r="L2374" s="138"/>
      <c r="M2374" s="138"/>
      <c r="N2374" s="138"/>
      <c r="O2374" s="138"/>
      <c r="P2374" s="138"/>
      <c r="Q2374" s="138"/>
      <c r="R2374" s="138"/>
      <c r="S2374" s="138"/>
      <c r="T2374" s="138"/>
      <c r="U2374" s="138"/>
      <c r="V2374" s="138"/>
      <c r="W2374" s="138"/>
      <c r="X2374" s="138"/>
      <c r="Y2374" s="138"/>
      <c r="Z2374" s="138"/>
      <c r="AA2374" s="138"/>
      <c r="AB2374" s="138"/>
      <c r="AC2374" s="138"/>
      <c r="AD2374" s="138"/>
      <c r="AE2374" s="138"/>
      <c r="AF2374" s="138"/>
      <c r="AG2374" s="138"/>
    </row>
    <row r="2375" spans="1:33" s="137" customFormat="1" ht="51">
      <c r="A2375" s="231"/>
      <c r="B2375" s="204" t="s">
        <v>695</v>
      </c>
      <c r="C2375" s="13"/>
      <c r="D2375" s="13"/>
      <c r="E2375" s="586"/>
      <c r="F2375" s="555"/>
      <c r="G2375" s="159"/>
      <c r="H2375" s="138"/>
      <c r="I2375" s="138"/>
      <c r="J2375" s="138"/>
      <c r="K2375" s="138"/>
      <c r="L2375" s="138"/>
      <c r="M2375" s="138"/>
      <c r="N2375" s="138"/>
      <c r="O2375" s="138"/>
      <c r="P2375" s="138"/>
      <c r="Q2375" s="138"/>
      <c r="R2375" s="138"/>
      <c r="S2375" s="138"/>
      <c r="T2375" s="138"/>
      <c r="U2375" s="138"/>
      <c r="V2375" s="138"/>
      <c r="W2375" s="138"/>
      <c r="X2375" s="138"/>
      <c r="Y2375" s="138"/>
      <c r="Z2375" s="138"/>
      <c r="AA2375" s="138"/>
      <c r="AB2375" s="138"/>
      <c r="AC2375" s="138"/>
      <c r="AD2375" s="138"/>
      <c r="AE2375" s="138"/>
      <c r="AF2375" s="138"/>
      <c r="AG2375" s="138"/>
    </row>
    <row r="2376" spans="1:33" s="137" customFormat="1" ht="51">
      <c r="A2376" s="231"/>
      <c r="B2376" s="204" t="s">
        <v>696</v>
      </c>
      <c r="C2376" s="13"/>
      <c r="D2376" s="13"/>
      <c r="E2376" s="586"/>
      <c r="F2376" s="555"/>
      <c r="G2376" s="159"/>
      <c r="H2376" s="138"/>
      <c r="I2376" s="138"/>
      <c r="J2376" s="138"/>
      <c r="K2376" s="138"/>
      <c r="L2376" s="138"/>
      <c r="M2376" s="138"/>
      <c r="N2376" s="138"/>
      <c r="O2376" s="138"/>
      <c r="P2376" s="138"/>
      <c r="Q2376" s="138"/>
      <c r="R2376" s="138"/>
      <c r="S2376" s="138"/>
      <c r="T2376" s="138"/>
      <c r="U2376" s="138"/>
      <c r="V2376" s="138"/>
      <c r="W2376" s="138"/>
      <c r="X2376" s="138"/>
      <c r="Y2376" s="138"/>
      <c r="Z2376" s="138"/>
      <c r="AA2376" s="138"/>
      <c r="AB2376" s="138"/>
      <c r="AC2376" s="138"/>
      <c r="AD2376" s="138"/>
      <c r="AE2376" s="138"/>
      <c r="AF2376" s="138"/>
      <c r="AG2376" s="138"/>
    </row>
    <row r="2377" spans="1:33" s="137" customFormat="1" ht="38.25">
      <c r="A2377" s="231"/>
      <c r="B2377" s="204" t="s">
        <v>697</v>
      </c>
      <c r="C2377" s="13"/>
      <c r="D2377" s="13"/>
      <c r="E2377" s="586"/>
      <c r="F2377" s="555"/>
      <c r="G2377" s="159"/>
      <c r="H2377" s="138"/>
      <c r="I2377" s="138"/>
      <c r="J2377" s="138"/>
      <c r="K2377" s="138"/>
      <c r="L2377" s="138"/>
      <c r="M2377" s="138"/>
      <c r="N2377" s="138"/>
      <c r="O2377" s="138"/>
      <c r="P2377" s="138"/>
      <c r="Q2377" s="138"/>
      <c r="R2377" s="138"/>
      <c r="S2377" s="138"/>
      <c r="T2377" s="138"/>
      <c r="U2377" s="138"/>
      <c r="V2377" s="138"/>
      <c r="W2377" s="138"/>
      <c r="X2377" s="138"/>
      <c r="Y2377" s="138"/>
      <c r="Z2377" s="138"/>
      <c r="AA2377" s="138"/>
      <c r="AB2377" s="138"/>
      <c r="AC2377" s="138"/>
      <c r="AD2377" s="138"/>
      <c r="AE2377" s="138"/>
      <c r="AF2377" s="138"/>
      <c r="AG2377" s="138"/>
    </row>
    <row r="2378" spans="1:33" s="137" customFormat="1" ht="38.25">
      <c r="A2378" s="231"/>
      <c r="B2378" s="204" t="s">
        <v>698</v>
      </c>
      <c r="C2378" s="13"/>
      <c r="D2378" s="13"/>
      <c r="E2378" s="586"/>
      <c r="F2378" s="555"/>
      <c r="G2378" s="159"/>
      <c r="H2378" s="138"/>
      <c r="I2378" s="138"/>
      <c r="J2378" s="138"/>
      <c r="K2378" s="138"/>
      <c r="L2378" s="138"/>
      <c r="M2378" s="138"/>
      <c r="N2378" s="138"/>
      <c r="O2378" s="138"/>
      <c r="P2378" s="138"/>
      <c r="Q2378" s="138"/>
      <c r="R2378" s="138"/>
      <c r="S2378" s="138"/>
      <c r="T2378" s="138"/>
      <c r="U2378" s="138"/>
      <c r="V2378" s="138"/>
      <c r="W2378" s="138"/>
      <c r="X2378" s="138"/>
      <c r="Y2378" s="138"/>
      <c r="Z2378" s="138"/>
      <c r="AA2378" s="138"/>
      <c r="AB2378" s="138"/>
      <c r="AC2378" s="138"/>
      <c r="AD2378" s="138"/>
      <c r="AE2378" s="138"/>
      <c r="AF2378" s="138"/>
      <c r="AG2378" s="138"/>
    </row>
    <row r="2379" spans="1:33" s="137" customFormat="1" ht="38.25">
      <c r="A2379" s="231"/>
      <c r="B2379" s="204" t="s">
        <v>699</v>
      </c>
      <c r="C2379" s="13"/>
      <c r="D2379" s="13"/>
      <c r="E2379" s="586"/>
      <c r="F2379" s="555"/>
      <c r="G2379" s="159"/>
      <c r="H2379" s="138"/>
      <c r="I2379" s="138"/>
      <c r="J2379" s="138"/>
      <c r="K2379" s="138"/>
      <c r="L2379" s="138"/>
      <c r="M2379" s="138"/>
      <c r="N2379" s="138"/>
      <c r="O2379" s="138"/>
      <c r="P2379" s="138"/>
      <c r="Q2379" s="138"/>
      <c r="R2379" s="138"/>
      <c r="S2379" s="138"/>
      <c r="T2379" s="138"/>
      <c r="U2379" s="138"/>
      <c r="V2379" s="138"/>
      <c r="W2379" s="138"/>
      <c r="X2379" s="138"/>
      <c r="Y2379" s="138"/>
      <c r="Z2379" s="138"/>
      <c r="AA2379" s="138"/>
      <c r="AB2379" s="138"/>
      <c r="AC2379" s="138"/>
      <c r="AD2379" s="138"/>
      <c r="AE2379" s="138"/>
      <c r="AF2379" s="138"/>
      <c r="AG2379" s="138"/>
    </row>
    <row r="2380" spans="1:33" s="137" customFormat="1" ht="51">
      <c r="A2380" s="231"/>
      <c r="B2380" s="204" t="s">
        <v>700</v>
      </c>
      <c r="C2380" s="13"/>
      <c r="D2380" s="13"/>
      <c r="E2380" s="586"/>
      <c r="F2380" s="555"/>
      <c r="G2380" s="159"/>
      <c r="H2380" s="138"/>
      <c r="I2380" s="138"/>
      <c r="J2380" s="138"/>
      <c r="K2380" s="138"/>
      <c r="L2380" s="138"/>
      <c r="M2380" s="138"/>
      <c r="N2380" s="138"/>
      <c r="O2380" s="138"/>
      <c r="P2380" s="138"/>
      <c r="Q2380" s="138"/>
      <c r="R2380" s="138"/>
      <c r="S2380" s="138"/>
      <c r="T2380" s="138"/>
      <c r="U2380" s="138"/>
      <c r="V2380" s="138"/>
      <c r="W2380" s="138"/>
      <c r="X2380" s="138"/>
      <c r="Y2380" s="138"/>
      <c r="Z2380" s="138"/>
      <c r="AA2380" s="138"/>
      <c r="AB2380" s="138"/>
      <c r="AC2380" s="138"/>
      <c r="AD2380" s="138"/>
      <c r="AE2380" s="138"/>
      <c r="AF2380" s="138"/>
      <c r="AG2380" s="138"/>
    </row>
    <row r="2381" spans="1:33" s="137" customFormat="1" ht="38.25">
      <c r="A2381" s="231"/>
      <c r="B2381" s="204" t="s">
        <v>701</v>
      </c>
      <c r="C2381" s="13"/>
      <c r="D2381" s="13"/>
      <c r="E2381" s="586"/>
      <c r="F2381" s="555"/>
      <c r="G2381" s="159"/>
      <c r="H2381" s="138"/>
      <c r="I2381" s="138"/>
      <c r="J2381" s="138"/>
      <c r="K2381" s="138"/>
      <c r="L2381" s="138"/>
      <c r="M2381" s="138"/>
      <c r="N2381" s="138"/>
      <c r="O2381" s="138"/>
      <c r="P2381" s="138"/>
      <c r="Q2381" s="138"/>
      <c r="R2381" s="138"/>
      <c r="S2381" s="138"/>
      <c r="T2381" s="138"/>
      <c r="U2381" s="138"/>
      <c r="V2381" s="138"/>
      <c r="W2381" s="138"/>
      <c r="X2381" s="138"/>
      <c r="Y2381" s="138"/>
      <c r="Z2381" s="138"/>
      <c r="AA2381" s="138"/>
      <c r="AB2381" s="138"/>
      <c r="AC2381" s="138"/>
      <c r="AD2381" s="138"/>
      <c r="AE2381" s="138"/>
      <c r="AF2381" s="138"/>
      <c r="AG2381" s="138"/>
    </row>
    <row r="2382" spans="1:33" s="137" customFormat="1" ht="63.75">
      <c r="A2382" s="231"/>
      <c r="B2382" s="204" t="s">
        <v>702</v>
      </c>
      <c r="C2382" s="13"/>
      <c r="D2382" s="13"/>
      <c r="E2382" s="586"/>
      <c r="F2382" s="555"/>
      <c r="G2382" s="159"/>
      <c r="H2382" s="138"/>
      <c r="I2382" s="138"/>
      <c r="J2382" s="138"/>
      <c r="K2382" s="138"/>
      <c r="L2382" s="138"/>
      <c r="M2382" s="138"/>
      <c r="N2382" s="138"/>
      <c r="O2382" s="138"/>
      <c r="P2382" s="138"/>
      <c r="Q2382" s="138"/>
      <c r="R2382" s="138"/>
      <c r="S2382" s="138"/>
      <c r="T2382" s="138"/>
      <c r="U2382" s="138"/>
      <c r="V2382" s="138"/>
      <c r="W2382" s="138"/>
      <c r="X2382" s="138"/>
      <c r="Y2382" s="138"/>
      <c r="Z2382" s="138"/>
      <c r="AA2382" s="138"/>
      <c r="AB2382" s="138"/>
      <c r="AC2382" s="138"/>
      <c r="AD2382" s="138"/>
      <c r="AE2382" s="138"/>
      <c r="AF2382" s="138"/>
      <c r="AG2382" s="138"/>
    </row>
    <row r="2383" spans="1:33" s="137" customFormat="1" ht="63.75">
      <c r="A2383" s="231"/>
      <c r="B2383" s="204" t="s">
        <v>371</v>
      </c>
      <c r="C2383" s="13"/>
      <c r="D2383" s="13"/>
      <c r="E2383" s="586"/>
      <c r="F2383" s="555"/>
      <c r="G2383" s="159"/>
      <c r="H2383" s="138"/>
      <c r="I2383" s="138"/>
      <c r="J2383" s="138"/>
      <c r="K2383" s="138"/>
      <c r="L2383" s="138"/>
      <c r="M2383" s="138"/>
      <c r="N2383" s="138"/>
      <c r="O2383" s="138"/>
      <c r="P2383" s="138"/>
      <c r="Q2383" s="138"/>
      <c r="R2383" s="138"/>
      <c r="S2383" s="138"/>
      <c r="T2383" s="138"/>
      <c r="U2383" s="138"/>
      <c r="V2383" s="138"/>
      <c r="W2383" s="138"/>
      <c r="X2383" s="138"/>
      <c r="Y2383" s="138"/>
      <c r="Z2383" s="138"/>
      <c r="AA2383" s="138"/>
      <c r="AB2383" s="138"/>
      <c r="AC2383" s="138"/>
      <c r="AD2383" s="138"/>
      <c r="AE2383" s="138"/>
      <c r="AF2383" s="138"/>
      <c r="AG2383" s="138"/>
    </row>
    <row r="2384" spans="1:33" s="137" customFormat="1" ht="38.25">
      <c r="A2384" s="231"/>
      <c r="B2384" s="204" t="s">
        <v>372</v>
      </c>
      <c r="C2384" s="13"/>
      <c r="D2384" s="13"/>
      <c r="E2384" s="586"/>
      <c r="F2384" s="555"/>
      <c r="G2384" s="159"/>
      <c r="H2384" s="138"/>
      <c r="I2384" s="138"/>
      <c r="J2384" s="138"/>
      <c r="K2384" s="138"/>
      <c r="L2384" s="138"/>
      <c r="M2384" s="138"/>
      <c r="N2384" s="138"/>
      <c r="O2384" s="138"/>
      <c r="P2384" s="138"/>
      <c r="Q2384" s="138"/>
      <c r="R2384" s="138"/>
      <c r="S2384" s="138"/>
      <c r="T2384" s="138"/>
      <c r="U2384" s="138"/>
      <c r="V2384" s="138"/>
      <c r="W2384" s="138"/>
      <c r="X2384" s="138"/>
      <c r="Y2384" s="138"/>
      <c r="Z2384" s="138"/>
      <c r="AA2384" s="138"/>
      <c r="AB2384" s="138"/>
      <c r="AC2384" s="138"/>
      <c r="AD2384" s="138"/>
      <c r="AE2384" s="138"/>
      <c r="AF2384" s="138"/>
      <c r="AG2384" s="138"/>
    </row>
    <row r="2385" spans="1:33" s="137" customFormat="1" ht="25.5">
      <c r="A2385" s="231"/>
      <c r="B2385" s="204" t="s">
        <v>373</v>
      </c>
      <c r="C2385" s="13"/>
      <c r="D2385" s="13"/>
      <c r="E2385" s="586"/>
      <c r="F2385" s="555"/>
      <c r="G2385" s="159"/>
      <c r="H2385" s="138"/>
      <c r="I2385" s="138"/>
      <c r="J2385" s="138"/>
      <c r="K2385" s="138"/>
      <c r="L2385" s="138"/>
      <c r="M2385" s="138"/>
      <c r="N2385" s="138"/>
      <c r="O2385" s="138"/>
      <c r="P2385" s="138"/>
      <c r="Q2385" s="138"/>
      <c r="R2385" s="138"/>
      <c r="S2385" s="138"/>
      <c r="T2385" s="138"/>
      <c r="U2385" s="138"/>
      <c r="V2385" s="138"/>
      <c r="W2385" s="138"/>
      <c r="X2385" s="138"/>
      <c r="Y2385" s="138"/>
      <c r="Z2385" s="138"/>
      <c r="AA2385" s="138"/>
      <c r="AB2385" s="138"/>
      <c r="AC2385" s="138"/>
      <c r="AD2385" s="138"/>
      <c r="AE2385" s="138"/>
      <c r="AF2385" s="138"/>
      <c r="AG2385" s="138"/>
    </row>
    <row r="2386" spans="1:33" s="137" customFormat="1" ht="25.5">
      <c r="A2386" s="231"/>
      <c r="B2386" s="204" t="s">
        <v>374</v>
      </c>
      <c r="C2386" s="13"/>
      <c r="D2386" s="13"/>
      <c r="E2386" s="586"/>
      <c r="F2386" s="555"/>
      <c r="G2386" s="159"/>
      <c r="H2386" s="138"/>
      <c r="I2386" s="138"/>
      <c r="J2386" s="138"/>
      <c r="K2386" s="138"/>
      <c r="L2386" s="138"/>
      <c r="M2386" s="138"/>
      <c r="N2386" s="138"/>
      <c r="O2386" s="138"/>
      <c r="P2386" s="138"/>
      <c r="Q2386" s="138"/>
      <c r="R2386" s="138"/>
      <c r="S2386" s="138"/>
      <c r="T2386" s="138"/>
      <c r="U2386" s="138"/>
      <c r="V2386" s="138"/>
      <c r="W2386" s="138"/>
      <c r="X2386" s="138"/>
      <c r="Y2386" s="138"/>
      <c r="Z2386" s="138"/>
      <c r="AA2386" s="138"/>
      <c r="AB2386" s="138"/>
      <c r="AC2386" s="138"/>
      <c r="AD2386" s="138"/>
      <c r="AE2386" s="138"/>
      <c r="AF2386" s="138"/>
      <c r="AG2386" s="138"/>
    </row>
    <row r="2387" spans="1:33" s="137" customFormat="1" ht="38.25">
      <c r="A2387" s="231"/>
      <c r="B2387" s="204" t="s">
        <v>375</v>
      </c>
      <c r="C2387" s="13"/>
      <c r="D2387" s="13"/>
      <c r="E2387" s="586"/>
      <c r="F2387" s="555"/>
      <c r="G2387" s="159"/>
      <c r="H2387" s="138"/>
      <c r="I2387" s="138"/>
      <c r="J2387" s="138"/>
      <c r="K2387" s="138"/>
      <c r="L2387" s="138"/>
      <c r="M2387" s="138"/>
      <c r="N2387" s="138"/>
      <c r="O2387" s="138"/>
      <c r="P2387" s="138"/>
      <c r="Q2387" s="138"/>
      <c r="R2387" s="138"/>
      <c r="S2387" s="138"/>
      <c r="T2387" s="138"/>
      <c r="U2387" s="138"/>
      <c r="V2387" s="138"/>
      <c r="W2387" s="138"/>
      <c r="X2387" s="138"/>
      <c r="Y2387" s="138"/>
      <c r="Z2387" s="138"/>
      <c r="AA2387" s="138"/>
      <c r="AB2387" s="138"/>
      <c r="AC2387" s="138"/>
      <c r="AD2387" s="138"/>
      <c r="AE2387" s="138"/>
      <c r="AF2387" s="138"/>
      <c r="AG2387" s="138"/>
    </row>
    <row r="2388" spans="1:33" s="137" customFormat="1" ht="38.25">
      <c r="A2388" s="231"/>
      <c r="B2388" s="204" t="s">
        <v>376</v>
      </c>
      <c r="C2388" s="13"/>
      <c r="D2388" s="13"/>
      <c r="E2388" s="586"/>
      <c r="F2388" s="555"/>
      <c r="G2388" s="159"/>
      <c r="H2388" s="138"/>
      <c r="I2388" s="138"/>
      <c r="J2388" s="138"/>
      <c r="K2388" s="138"/>
      <c r="L2388" s="138"/>
      <c r="M2388" s="138"/>
      <c r="N2388" s="138"/>
      <c r="O2388" s="138"/>
      <c r="P2388" s="138"/>
      <c r="Q2388" s="138"/>
      <c r="R2388" s="138"/>
      <c r="S2388" s="138"/>
      <c r="T2388" s="138"/>
      <c r="U2388" s="138"/>
      <c r="V2388" s="138"/>
      <c r="W2388" s="138"/>
      <c r="X2388" s="138"/>
      <c r="Y2388" s="138"/>
      <c r="Z2388" s="138"/>
      <c r="AA2388" s="138"/>
      <c r="AB2388" s="138"/>
      <c r="AC2388" s="138"/>
      <c r="AD2388" s="138"/>
      <c r="AE2388" s="138"/>
      <c r="AF2388" s="138"/>
      <c r="AG2388" s="138"/>
    </row>
    <row r="2389" spans="1:33" s="137" customFormat="1" ht="38.25">
      <c r="A2389" s="231"/>
      <c r="B2389" s="265" t="s">
        <v>377</v>
      </c>
      <c r="C2389" s="13"/>
      <c r="D2389" s="13"/>
      <c r="E2389" s="586"/>
      <c r="F2389" s="555"/>
      <c r="G2389" s="159"/>
      <c r="H2389" s="138"/>
      <c r="I2389" s="138"/>
      <c r="J2389" s="138"/>
      <c r="K2389" s="138"/>
      <c r="L2389" s="138"/>
      <c r="M2389" s="138"/>
      <c r="N2389" s="138"/>
      <c r="O2389" s="138"/>
      <c r="P2389" s="138"/>
      <c r="Q2389" s="138"/>
      <c r="R2389" s="138"/>
      <c r="S2389" s="138"/>
      <c r="T2389" s="138"/>
      <c r="U2389" s="138"/>
      <c r="V2389" s="138"/>
      <c r="W2389" s="138"/>
      <c r="X2389" s="138"/>
      <c r="Y2389" s="138"/>
      <c r="Z2389" s="138"/>
      <c r="AA2389" s="138"/>
      <c r="AB2389" s="138"/>
      <c r="AC2389" s="138"/>
      <c r="AD2389" s="138"/>
      <c r="AE2389" s="138"/>
      <c r="AF2389" s="138"/>
      <c r="AG2389" s="138"/>
    </row>
    <row r="2390" spans="1:33" s="137" customFormat="1" ht="25.5">
      <c r="A2390" s="231"/>
      <c r="B2390" s="265" t="s">
        <v>378</v>
      </c>
      <c r="C2390" s="13"/>
      <c r="D2390" s="13"/>
      <c r="E2390" s="586"/>
      <c r="F2390" s="555"/>
      <c r="G2390" s="159"/>
      <c r="H2390" s="138"/>
      <c r="I2390" s="138"/>
      <c r="J2390" s="138"/>
      <c r="K2390" s="138"/>
      <c r="L2390" s="138"/>
      <c r="M2390" s="138"/>
      <c r="N2390" s="138"/>
      <c r="O2390" s="138"/>
      <c r="P2390" s="138"/>
      <c r="Q2390" s="138"/>
      <c r="R2390" s="138"/>
      <c r="S2390" s="138"/>
      <c r="T2390" s="138"/>
      <c r="U2390" s="138"/>
      <c r="V2390" s="138"/>
      <c r="W2390" s="138"/>
      <c r="X2390" s="138"/>
      <c r="Y2390" s="138"/>
      <c r="Z2390" s="138"/>
      <c r="AA2390" s="138"/>
      <c r="AB2390" s="138"/>
      <c r="AC2390" s="138"/>
      <c r="AD2390" s="138"/>
      <c r="AE2390" s="138"/>
      <c r="AF2390" s="138"/>
      <c r="AG2390" s="138"/>
    </row>
    <row r="2391" spans="1:33" s="137" customFormat="1" ht="25.5">
      <c r="A2391" s="231"/>
      <c r="B2391" s="265" t="s">
        <v>379</v>
      </c>
      <c r="C2391" s="13"/>
      <c r="D2391" s="13"/>
      <c r="E2391" s="586"/>
      <c r="F2391" s="555"/>
      <c r="G2391" s="159"/>
      <c r="H2391" s="138"/>
      <c r="I2391" s="138"/>
      <c r="J2391" s="138"/>
      <c r="K2391" s="138"/>
      <c r="L2391" s="138"/>
      <c r="M2391" s="138"/>
      <c r="N2391" s="138"/>
      <c r="O2391" s="138"/>
      <c r="P2391" s="138"/>
      <c r="Q2391" s="138"/>
      <c r="R2391" s="138"/>
      <c r="S2391" s="138"/>
      <c r="T2391" s="138"/>
      <c r="U2391" s="138"/>
      <c r="V2391" s="138"/>
      <c r="W2391" s="138"/>
      <c r="X2391" s="138"/>
      <c r="Y2391" s="138"/>
      <c r="Z2391" s="138"/>
      <c r="AA2391" s="138"/>
      <c r="AB2391" s="138"/>
      <c r="AC2391" s="138"/>
      <c r="AD2391" s="138"/>
      <c r="AE2391" s="138"/>
      <c r="AF2391" s="138"/>
      <c r="AG2391" s="138"/>
    </row>
    <row r="2392" spans="1:33" s="137" customFormat="1" ht="38.25">
      <c r="A2392" s="231"/>
      <c r="B2392" s="204" t="s">
        <v>380</v>
      </c>
      <c r="C2392" s="13"/>
      <c r="D2392" s="13"/>
      <c r="E2392" s="586"/>
      <c r="F2392" s="555"/>
      <c r="G2392" s="159"/>
      <c r="H2392" s="138"/>
      <c r="I2392" s="138"/>
      <c r="J2392" s="138"/>
      <c r="K2392" s="138"/>
      <c r="L2392" s="138"/>
      <c r="M2392" s="138"/>
      <c r="N2392" s="138"/>
      <c r="O2392" s="138"/>
      <c r="P2392" s="138"/>
      <c r="Q2392" s="138"/>
      <c r="R2392" s="138"/>
      <c r="S2392" s="138"/>
      <c r="T2392" s="138"/>
      <c r="U2392" s="138"/>
      <c r="V2392" s="138"/>
      <c r="W2392" s="138"/>
      <c r="X2392" s="138"/>
      <c r="Y2392" s="138"/>
      <c r="Z2392" s="138"/>
      <c r="AA2392" s="138"/>
      <c r="AB2392" s="138"/>
      <c r="AC2392" s="138"/>
      <c r="AD2392" s="138"/>
      <c r="AE2392" s="138"/>
      <c r="AF2392" s="138"/>
      <c r="AG2392" s="138"/>
    </row>
    <row r="2393" spans="1:33" s="137" customFormat="1" ht="38.25">
      <c r="A2393" s="231"/>
      <c r="B2393" s="265" t="s">
        <v>381</v>
      </c>
      <c r="C2393" s="13"/>
      <c r="D2393" s="13"/>
      <c r="E2393" s="586"/>
      <c r="F2393" s="555"/>
      <c r="G2393" s="159"/>
      <c r="H2393" s="138"/>
      <c r="I2393" s="138"/>
      <c r="J2393" s="138"/>
      <c r="K2393" s="138"/>
      <c r="L2393" s="138"/>
      <c r="M2393" s="138"/>
      <c r="N2393" s="138"/>
      <c r="O2393" s="138"/>
      <c r="P2393" s="138"/>
      <c r="Q2393" s="138"/>
      <c r="R2393" s="138"/>
      <c r="S2393" s="138"/>
      <c r="T2393" s="138"/>
      <c r="U2393" s="138"/>
      <c r="V2393" s="138"/>
      <c r="W2393" s="138"/>
      <c r="X2393" s="138"/>
      <c r="Y2393" s="138"/>
      <c r="Z2393" s="138"/>
      <c r="AA2393" s="138"/>
      <c r="AB2393" s="138"/>
      <c r="AC2393" s="138"/>
      <c r="AD2393" s="138"/>
      <c r="AE2393" s="138"/>
      <c r="AF2393" s="138"/>
      <c r="AG2393" s="138"/>
    </row>
    <row r="2394" spans="1:33" s="137" customFormat="1" ht="89.25">
      <c r="A2394" s="178"/>
      <c r="B2394" s="204" t="s">
        <v>382</v>
      </c>
      <c r="C2394" s="13" t="s">
        <v>1588</v>
      </c>
      <c r="D2394" s="266">
        <v>1</v>
      </c>
      <c r="E2394" s="586"/>
      <c r="F2394" s="555">
        <f>D2394*E2394</f>
        <v>0</v>
      </c>
      <c r="G2394" s="159"/>
      <c r="H2394" s="138"/>
      <c r="I2394" s="138"/>
      <c r="J2394" s="138"/>
      <c r="K2394" s="138"/>
      <c r="L2394" s="138"/>
      <c r="M2394" s="138"/>
      <c r="N2394" s="138"/>
      <c r="O2394" s="138"/>
      <c r="P2394" s="138"/>
      <c r="Q2394" s="138"/>
      <c r="R2394" s="138"/>
      <c r="S2394" s="138"/>
      <c r="T2394" s="138"/>
      <c r="U2394" s="138"/>
      <c r="V2394" s="138"/>
      <c r="W2394" s="138"/>
      <c r="X2394" s="138"/>
      <c r="Y2394" s="138"/>
      <c r="Z2394" s="138"/>
      <c r="AA2394" s="138"/>
      <c r="AB2394" s="138"/>
      <c r="AC2394" s="138"/>
      <c r="AD2394" s="138"/>
      <c r="AE2394" s="138"/>
      <c r="AF2394" s="138"/>
      <c r="AG2394" s="138"/>
    </row>
    <row r="2395" spans="1:33" s="137" customFormat="1" ht="15">
      <c r="A2395" s="178"/>
      <c r="B2395" s="188"/>
      <c r="C2395" s="262"/>
      <c r="D2395" s="262"/>
      <c r="E2395" s="586"/>
      <c r="F2395" s="555"/>
      <c r="G2395" s="159"/>
      <c r="H2395" s="138"/>
      <c r="I2395" s="138"/>
      <c r="J2395" s="138"/>
      <c r="K2395" s="138"/>
      <c r="L2395" s="138"/>
      <c r="M2395" s="138"/>
      <c r="N2395" s="138"/>
      <c r="O2395" s="138"/>
      <c r="P2395" s="138"/>
      <c r="Q2395" s="138"/>
      <c r="R2395" s="138"/>
      <c r="S2395" s="138"/>
      <c r="T2395" s="138"/>
      <c r="U2395" s="138"/>
      <c r="V2395" s="138"/>
      <c r="W2395" s="138"/>
      <c r="X2395" s="138"/>
      <c r="Y2395" s="138"/>
      <c r="Z2395" s="138"/>
      <c r="AA2395" s="138"/>
      <c r="AB2395" s="138"/>
      <c r="AC2395" s="138"/>
      <c r="AD2395" s="138"/>
      <c r="AE2395" s="138"/>
      <c r="AF2395" s="138"/>
      <c r="AG2395" s="138"/>
    </row>
    <row r="2396" spans="1:33" s="137" customFormat="1" ht="15">
      <c r="A2396" s="231" t="s">
        <v>1609</v>
      </c>
      <c r="B2396" s="260" t="s">
        <v>1381</v>
      </c>
      <c r="C2396" s="8"/>
      <c r="D2396" s="8"/>
      <c r="E2396" s="586"/>
      <c r="F2396" s="555"/>
      <c r="G2396" s="159"/>
      <c r="H2396" s="138"/>
      <c r="I2396" s="138"/>
      <c r="J2396" s="138"/>
      <c r="K2396" s="138"/>
      <c r="L2396" s="138"/>
      <c r="M2396" s="138"/>
      <c r="N2396" s="138"/>
      <c r="O2396" s="138"/>
      <c r="P2396" s="138"/>
      <c r="Q2396" s="138"/>
      <c r="R2396" s="138"/>
      <c r="S2396" s="138"/>
      <c r="T2396" s="138"/>
      <c r="U2396" s="138"/>
      <c r="V2396" s="138"/>
      <c r="W2396" s="138"/>
      <c r="X2396" s="138"/>
      <c r="Y2396" s="138"/>
      <c r="Z2396" s="138"/>
      <c r="AA2396" s="138"/>
      <c r="AB2396" s="138"/>
      <c r="AC2396" s="138"/>
      <c r="AD2396" s="138"/>
      <c r="AE2396" s="138"/>
      <c r="AF2396" s="138"/>
      <c r="AG2396" s="138"/>
    </row>
    <row r="2397" spans="1:33" s="137" customFormat="1" ht="63.75">
      <c r="A2397" s="178"/>
      <c r="B2397" s="265" t="s">
        <v>1382</v>
      </c>
      <c r="C2397" s="13"/>
      <c r="D2397" s="13"/>
      <c r="E2397" s="586"/>
      <c r="F2397" s="555"/>
      <c r="G2397" s="159"/>
      <c r="H2397" s="138"/>
      <c r="I2397" s="138"/>
      <c r="J2397" s="138"/>
      <c r="K2397" s="138"/>
      <c r="L2397" s="138"/>
      <c r="M2397" s="138"/>
      <c r="N2397" s="138"/>
      <c r="O2397" s="138"/>
      <c r="P2397" s="138"/>
      <c r="Q2397" s="138"/>
      <c r="R2397" s="138"/>
      <c r="S2397" s="138"/>
      <c r="T2397" s="138"/>
      <c r="U2397" s="138"/>
      <c r="V2397" s="138"/>
      <c r="W2397" s="138"/>
      <c r="X2397" s="138"/>
      <c r="Y2397" s="138"/>
      <c r="Z2397" s="138"/>
      <c r="AA2397" s="138"/>
      <c r="AB2397" s="138"/>
      <c r="AC2397" s="138"/>
      <c r="AD2397" s="138"/>
      <c r="AE2397" s="138"/>
      <c r="AF2397" s="138"/>
      <c r="AG2397" s="138"/>
    </row>
    <row r="2398" spans="1:33" s="137" customFormat="1" ht="25.5">
      <c r="A2398" s="178"/>
      <c r="B2398" s="267" t="s">
        <v>1383</v>
      </c>
      <c r="C2398" s="13"/>
      <c r="D2398" s="13"/>
      <c r="E2398" s="586"/>
      <c r="F2398" s="555"/>
      <c r="G2398" s="159"/>
      <c r="H2398" s="138"/>
      <c r="I2398" s="138"/>
      <c r="J2398" s="138"/>
      <c r="K2398" s="138"/>
      <c r="L2398" s="138"/>
      <c r="M2398" s="138"/>
      <c r="N2398" s="138"/>
      <c r="O2398" s="138"/>
      <c r="P2398" s="138"/>
      <c r="Q2398" s="138"/>
      <c r="R2398" s="138"/>
      <c r="S2398" s="138"/>
      <c r="T2398" s="138"/>
      <c r="U2398" s="138"/>
      <c r="V2398" s="138"/>
      <c r="W2398" s="138"/>
      <c r="X2398" s="138"/>
      <c r="Y2398" s="138"/>
      <c r="Z2398" s="138"/>
      <c r="AA2398" s="138"/>
      <c r="AB2398" s="138"/>
      <c r="AC2398" s="138"/>
      <c r="AD2398" s="138"/>
      <c r="AE2398" s="138"/>
      <c r="AF2398" s="138"/>
      <c r="AG2398" s="138"/>
    </row>
    <row r="2399" spans="1:33" s="137" customFormat="1" ht="15">
      <c r="A2399" s="178"/>
      <c r="B2399" s="267" t="s">
        <v>1384</v>
      </c>
      <c r="C2399" s="13"/>
      <c r="D2399" s="13"/>
      <c r="E2399" s="586"/>
      <c r="F2399" s="555"/>
      <c r="G2399" s="159"/>
      <c r="H2399" s="138"/>
      <c r="I2399" s="138"/>
      <c r="J2399" s="138"/>
      <c r="K2399" s="138"/>
      <c r="L2399" s="138"/>
      <c r="M2399" s="138"/>
      <c r="N2399" s="138"/>
      <c r="O2399" s="138"/>
      <c r="P2399" s="138"/>
      <c r="Q2399" s="138"/>
      <c r="R2399" s="138"/>
      <c r="S2399" s="138"/>
      <c r="T2399" s="138"/>
      <c r="U2399" s="138"/>
      <c r="V2399" s="138"/>
      <c r="W2399" s="138"/>
      <c r="X2399" s="138"/>
      <c r="Y2399" s="138"/>
      <c r="Z2399" s="138"/>
      <c r="AA2399" s="138"/>
      <c r="AB2399" s="138"/>
      <c r="AC2399" s="138"/>
      <c r="AD2399" s="138"/>
      <c r="AE2399" s="138"/>
      <c r="AF2399" s="138"/>
      <c r="AG2399" s="138"/>
    </row>
    <row r="2400" spans="1:33" s="137" customFormat="1" ht="15">
      <c r="A2400" s="178"/>
      <c r="B2400" s="267" t="s">
        <v>1385</v>
      </c>
      <c r="C2400" s="13"/>
      <c r="D2400" s="13"/>
      <c r="E2400" s="586"/>
      <c r="F2400" s="555"/>
      <c r="G2400" s="159"/>
      <c r="H2400" s="138"/>
      <c r="I2400" s="138"/>
      <c r="J2400" s="138"/>
      <c r="K2400" s="138"/>
      <c r="L2400" s="138"/>
      <c r="M2400" s="138"/>
      <c r="N2400" s="138"/>
      <c r="O2400" s="138"/>
      <c r="P2400" s="138"/>
      <c r="Q2400" s="138"/>
      <c r="R2400" s="138"/>
      <c r="S2400" s="138"/>
      <c r="T2400" s="138"/>
      <c r="U2400" s="138"/>
      <c r="V2400" s="138"/>
      <c r="W2400" s="138"/>
      <c r="X2400" s="138"/>
      <c r="Y2400" s="138"/>
      <c r="Z2400" s="138"/>
      <c r="AA2400" s="138"/>
      <c r="AB2400" s="138"/>
      <c r="AC2400" s="138"/>
      <c r="AD2400" s="138"/>
      <c r="AE2400" s="138"/>
      <c r="AF2400" s="138"/>
      <c r="AG2400" s="138"/>
    </row>
    <row r="2401" spans="1:33" s="137" customFormat="1" ht="15">
      <c r="A2401" s="178"/>
      <c r="B2401" s="267" t="s">
        <v>1386</v>
      </c>
      <c r="C2401" s="13"/>
      <c r="D2401" s="13"/>
      <c r="E2401" s="586"/>
      <c r="F2401" s="555"/>
      <c r="G2401" s="159"/>
      <c r="H2401" s="138"/>
      <c r="I2401" s="138"/>
      <c r="J2401" s="138"/>
      <c r="K2401" s="138"/>
      <c r="L2401" s="138"/>
      <c r="M2401" s="138"/>
      <c r="N2401" s="138"/>
      <c r="O2401" s="138"/>
      <c r="P2401" s="138"/>
      <c r="Q2401" s="138"/>
      <c r="R2401" s="138"/>
      <c r="S2401" s="138"/>
      <c r="T2401" s="138"/>
      <c r="U2401" s="138"/>
      <c r="V2401" s="138"/>
      <c r="W2401" s="138"/>
      <c r="X2401" s="138"/>
      <c r="Y2401" s="138"/>
      <c r="Z2401" s="138"/>
      <c r="AA2401" s="138"/>
      <c r="AB2401" s="138"/>
      <c r="AC2401" s="138"/>
      <c r="AD2401" s="138"/>
      <c r="AE2401" s="138"/>
      <c r="AF2401" s="138"/>
      <c r="AG2401" s="138"/>
    </row>
    <row r="2402" spans="1:33" s="137" customFormat="1" ht="25.5">
      <c r="A2402" s="178"/>
      <c r="B2402" s="267" t="s">
        <v>1387</v>
      </c>
      <c r="C2402" s="13"/>
      <c r="D2402" s="13"/>
      <c r="E2402" s="586"/>
      <c r="F2402" s="555"/>
      <c r="G2402" s="159"/>
      <c r="H2402" s="138"/>
      <c r="I2402" s="138"/>
      <c r="J2402" s="138"/>
      <c r="K2402" s="138"/>
      <c r="L2402" s="138"/>
      <c r="M2402" s="138"/>
      <c r="N2402" s="138"/>
      <c r="O2402" s="138"/>
      <c r="P2402" s="138"/>
      <c r="Q2402" s="138"/>
      <c r="R2402" s="138"/>
      <c r="S2402" s="138"/>
      <c r="T2402" s="138"/>
      <c r="U2402" s="138"/>
      <c r="V2402" s="138"/>
      <c r="W2402" s="138"/>
      <c r="X2402" s="138"/>
      <c r="Y2402" s="138"/>
      <c r="Z2402" s="138"/>
      <c r="AA2402" s="138"/>
      <c r="AB2402" s="138"/>
      <c r="AC2402" s="138"/>
      <c r="AD2402" s="138"/>
      <c r="AE2402" s="138"/>
      <c r="AF2402" s="138"/>
      <c r="AG2402" s="138"/>
    </row>
    <row r="2403" spans="1:33" s="137" customFormat="1" ht="25.5">
      <c r="A2403" s="178"/>
      <c r="B2403" s="267" t="s">
        <v>1388</v>
      </c>
      <c r="C2403" s="13"/>
      <c r="D2403" s="13"/>
      <c r="E2403" s="586"/>
      <c r="F2403" s="555"/>
      <c r="G2403" s="159"/>
      <c r="H2403" s="138"/>
      <c r="I2403" s="138"/>
      <c r="J2403" s="138"/>
      <c r="K2403" s="138"/>
      <c r="L2403" s="138"/>
      <c r="M2403" s="138"/>
      <c r="N2403" s="138"/>
      <c r="O2403" s="138"/>
      <c r="P2403" s="138"/>
      <c r="Q2403" s="138"/>
      <c r="R2403" s="138"/>
      <c r="S2403" s="138"/>
      <c r="T2403" s="138"/>
      <c r="U2403" s="138"/>
      <c r="V2403" s="138"/>
      <c r="W2403" s="138"/>
      <c r="X2403" s="138"/>
      <c r="Y2403" s="138"/>
      <c r="Z2403" s="138"/>
      <c r="AA2403" s="138"/>
      <c r="AB2403" s="138"/>
      <c r="AC2403" s="138"/>
      <c r="AD2403" s="138"/>
      <c r="AE2403" s="138"/>
      <c r="AF2403" s="138"/>
      <c r="AG2403" s="138"/>
    </row>
    <row r="2404" spans="1:33" s="137" customFormat="1" ht="15">
      <c r="A2404" s="178"/>
      <c r="B2404" s="267" t="s">
        <v>1389</v>
      </c>
      <c r="C2404" s="13"/>
      <c r="D2404" s="13"/>
      <c r="E2404" s="586"/>
      <c r="F2404" s="555"/>
      <c r="G2404" s="159"/>
      <c r="H2404" s="138"/>
      <c r="I2404" s="138"/>
      <c r="J2404" s="138"/>
      <c r="K2404" s="138"/>
      <c r="L2404" s="138"/>
      <c r="M2404" s="138"/>
      <c r="N2404" s="138"/>
      <c r="O2404" s="138"/>
      <c r="P2404" s="138"/>
      <c r="Q2404" s="138"/>
      <c r="R2404" s="138"/>
      <c r="S2404" s="138"/>
      <c r="T2404" s="138"/>
      <c r="U2404" s="138"/>
      <c r="V2404" s="138"/>
      <c r="W2404" s="138"/>
      <c r="X2404" s="138"/>
      <c r="Y2404" s="138"/>
      <c r="Z2404" s="138"/>
      <c r="AA2404" s="138"/>
      <c r="AB2404" s="138"/>
      <c r="AC2404" s="138"/>
      <c r="AD2404" s="138"/>
      <c r="AE2404" s="138"/>
      <c r="AF2404" s="138"/>
      <c r="AG2404" s="138"/>
    </row>
    <row r="2405" spans="1:33" s="137" customFormat="1" ht="25.5">
      <c r="A2405" s="178"/>
      <c r="B2405" s="267" t="s">
        <v>1390</v>
      </c>
      <c r="C2405" s="13"/>
      <c r="D2405" s="13"/>
      <c r="E2405" s="586"/>
      <c r="F2405" s="555"/>
      <c r="G2405" s="159"/>
      <c r="H2405" s="138"/>
      <c r="I2405" s="138"/>
      <c r="J2405" s="138"/>
      <c r="K2405" s="138"/>
      <c r="L2405" s="138"/>
      <c r="M2405" s="138"/>
      <c r="N2405" s="138"/>
      <c r="O2405" s="138"/>
      <c r="P2405" s="138"/>
      <c r="Q2405" s="138"/>
      <c r="R2405" s="138"/>
      <c r="S2405" s="138"/>
      <c r="T2405" s="138"/>
      <c r="U2405" s="138"/>
      <c r="V2405" s="138"/>
      <c r="W2405" s="138"/>
      <c r="X2405" s="138"/>
      <c r="Y2405" s="138"/>
      <c r="Z2405" s="138"/>
      <c r="AA2405" s="138"/>
      <c r="AB2405" s="138"/>
      <c r="AC2405" s="138"/>
      <c r="AD2405" s="138"/>
      <c r="AE2405" s="138"/>
      <c r="AF2405" s="138"/>
      <c r="AG2405" s="138"/>
    </row>
    <row r="2406" spans="1:33" s="137" customFormat="1" ht="25.5">
      <c r="A2406" s="178"/>
      <c r="B2406" s="267" t="s">
        <v>1391</v>
      </c>
      <c r="C2406" s="13"/>
      <c r="D2406" s="13"/>
      <c r="E2406" s="586"/>
      <c r="F2406" s="555"/>
      <c r="G2406" s="159"/>
      <c r="H2406" s="138"/>
      <c r="I2406" s="138"/>
      <c r="J2406" s="138"/>
      <c r="K2406" s="138"/>
      <c r="L2406" s="138"/>
      <c r="M2406" s="138"/>
      <c r="N2406" s="138"/>
      <c r="O2406" s="138"/>
      <c r="P2406" s="138"/>
      <c r="Q2406" s="138"/>
      <c r="R2406" s="138"/>
      <c r="S2406" s="138"/>
      <c r="T2406" s="138"/>
      <c r="U2406" s="138"/>
      <c r="V2406" s="138"/>
      <c r="W2406" s="138"/>
      <c r="X2406" s="138"/>
      <c r="Y2406" s="138"/>
      <c r="Z2406" s="138"/>
      <c r="AA2406" s="138"/>
      <c r="AB2406" s="138"/>
      <c r="AC2406" s="138"/>
      <c r="AD2406" s="138"/>
      <c r="AE2406" s="138"/>
      <c r="AF2406" s="138"/>
      <c r="AG2406" s="138"/>
    </row>
    <row r="2407" spans="1:33" s="137" customFormat="1" ht="15">
      <c r="A2407" s="178"/>
      <c r="B2407" s="267" t="s">
        <v>1392</v>
      </c>
      <c r="C2407" s="13"/>
      <c r="D2407" s="13"/>
      <c r="E2407" s="586"/>
      <c r="F2407" s="555"/>
      <c r="G2407" s="159"/>
      <c r="H2407" s="138"/>
      <c r="I2407" s="138"/>
      <c r="J2407" s="138"/>
      <c r="K2407" s="138"/>
      <c r="L2407" s="138"/>
      <c r="M2407" s="138"/>
      <c r="N2407" s="138"/>
      <c r="O2407" s="138"/>
      <c r="P2407" s="138"/>
      <c r="Q2407" s="138"/>
      <c r="R2407" s="138"/>
      <c r="S2407" s="138"/>
      <c r="T2407" s="138"/>
      <c r="U2407" s="138"/>
      <c r="V2407" s="138"/>
      <c r="W2407" s="138"/>
      <c r="X2407" s="138"/>
      <c r="Y2407" s="138"/>
      <c r="Z2407" s="138"/>
      <c r="AA2407" s="138"/>
      <c r="AB2407" s="138"/>
      <c r="AC2407" s="138"/>
      <c r="AD2407" s="138"/>
      <c r="AE2407" s="138"/>
      <c r="AF2407" s="138"/>
      <c r="AG2407" s="138"/>
    </row>
    <row r="2408" spans="1:33" s="137" customFormat="1" ht="25.5">
      <c r="A2408" s="178"/>
      <c r="B2408" s="267" t="s">
        <v>1393</v>
      </c>
      <c r="C2408" s="13"/>
      <c r="D2408" s="13"/>
      <c r="E2408" s="586"/>
      <c r="F2408" s="555"/>
      <c r="G2408" s="159"/>
      <c r="H2408" s="138"/>
      <c r="I2408" s="138"/>
      <c r="J2408" s="138"/>
      <c r="K2408" s="138"/>
      <c r="L2408" s="138"/>
      <c r="M2408" s="138"/>
      <c r="N2408" s="138"/>
      <c r="O2408" s="138"/>
      <c r="P2408" s="138"/>
      <c r="Q2408" s="138"/>
      <c r="R2408" s="138"/>
      <c r="S2408" s="138"/>
      <c r="T2408" s="138"/>
      <c r="U2408" s="138"/>
      <c r="V2408" s="138"/>
      <c r="W2408" s="138"/>
      <c r="X2408" s="138"/>
      <c r="Y2408" s="138"/>
      <c r="Z2408" s="138"/>
      <c r="AA2408" s="138"/>
      <c r="AB2408" s="138"/>
      <c r="AC2408" s="138"/>
      <c r="AD2408" s="138"/>
      <c r="AE2408" s="138"/>
      <c r="AF2408" s="138"/>
      <c r="AG2408" s="138"/>
    </row>
    <row r="2409" spans="1:33" s="137" customFormat="1" ht="15">
      <c r="A2409" s="178"/>
      <c r="B2409" s="267" t="s">
        <v>1394</v>
      </c>
      <c r="C2409" s="13"/>
      <c r="D2409" s="13"/>
      <c r="E2409" s="586"/>
      <c r="F2409" s="555"/>
      <c r="G2409" s="159"/>
      <c r="H2409" s="138"/>
      <c r="I2409" s="138"/>
      <c r="J2409" s="138"/>
      <c r="K2409" s="138"/>
      <c r="L2409" s="138"/>
      <c r="M2409" s="138"/>
      <c r="N2409" s="138"/>
      <c r="O2409" s="138"/>
      <c r="P2409" s="138"/>
      <c r="Q2409" s="138"/>
      <c r="R2409" s="138"/>
      <c r="S2409" s="138"/>
      <c r="T2409" s="138"/>
      <c r="U2409" s="138"/>
      <c r="V2409" s="138"/>
      <c r="W2409" s="138"/>
      <c r="X2409" s="138"/>
      <c r="Y2409" s="138"/>
      <c r="Z2409" s="138"/>
      <c r="AA2409" s="138"/>
      <c r="AB2409" s="138"/>
      <c r="AC2409" s="138"/>
      <c r="AD2409" s="138"/>
      <c r="AE2409" s="138"/>
      <c r="AF2409" s="138"/>
      <c r="AG2409" s="138"/>
    </row>
    <row r="2410" spans="1:33" s="137" customFormat="1" ht="15">
      <c r="A2410" s="178"/>
      <c r="B2410" s="267" t="s">
        <v>1395</v>
      </c>
      <c r="C2410" s="13"/>
      <c r="D2410" s="13"/>
      <c r="E2410" s="586"/>
      <c r="F2410" s="555"/>
      <c r="G2410" s="159"/>
      <c r="H2410" s="138"/>
      <c r="I2410" s="138"/>
      <c r="J2410" s="138"/>
      <c r="K2410" s="138"/>
      <c r="L2410" s="138"/>
      <c r="M2410" s="138"/>
      <c r="N2410" s="138"/>
      <c r="O2410" s="138"/>
      <c r="P2410" s="138"/>
      <c r="Q2410" s="138"/>
      <c r="R2410" s="138"/>
      <c r="S2410" s="138"/>
      <c r="T2410" s="138"/>
      <c r="U2410" s="138"/>
      <c r="V2410" s="138"/>
      <c r="W2410" s="138"/>
      <c r="X2410" s="138"/>
      <c r="Y2410" s="138"/>
      <c r="Z2410" s="138"/>
      <c r="AA2410" s="138"/>
      <c r="AB2410" s="138"/>
      <c r="AC2410" s="138"/>
      <c r="AD2410" s="138"/>
      <c r="AE2410" s="138"/>
      <c r="AF2410" s="138"/>
      <c r="AG2410" s="138"/>
    </row>
    <row r="2411" spans="1:33" s="137" customFormat="1" ht="38.25">
      <c r="A2411" s="178"/>
      <c r="B2411" s="267" t="s">
        <v>1396</v>
      </c>
      <c r="C2411" s="13"/>
      <c r="D2411" s="13"/>
      <c r="E2411" s="586"/>
      <c r="F2411" s="555"/>
      <c r="G2411" s="159"/>
      <c r="H2411" s="138"/>
      <c r="I2411" s="138"/>
      <c r="J2411" s="138"/>
      <c r="K2411" s="138"/>
      <c r="L2411" s="138"/>
      <c r="M2411" s="138"/>
      <c r="N2411" s="138"/>
      <c r="O2411" s="138"/>
      <c r="P2411" s="138"/>
      <c r="Q2411" s="138"/>
      <c r="R2411" s="138"/>
      <c r="S2411" s="138"/>
      <c r="T2411" s="138"/>
      <c r="U2411" s="138"/>
      <c r="V2411" s="138"/>
      <c r="W2411" s="138"/>
      <c r="X2411" s="138"/>
      <c r="Y2411" s="138"/>
      <c r="Z2411" s="138"/>
      <c r="AA2411" s="138"/>
      <c r="AB2411" s="138"/>
      <c r="AC2411" s="138"/>
      <c r="AD2411" s="138"/>
      <c r="AE2411" s="138"/>
      <c r="AF2411" s="138"/>
      <c r="AG2411" s="138"/>
    </row>
    <row r="2412" spans="1:33" s="137" customFormat="1" ht="25.5">
      <c r="A2412" s="178"/>
      <c r="B2412" s="267" t="s">
        <v>1397</v>
      </c>
      <c r="C2412" s="13"/>
      <c r="D2412" s="13"/>
      <c r="E2412" s="586"/>
      <c r="F2412" s="555"/>
      <c r="G2412" s="159"/>
      <c r="H2412" s="138"/>
      <c r="I2412" s="138"/>
      <c r="J2412" s="138"/>
      <c r="K2412" s="138"/>
      <c r="L2412" s="138"/>
      <c r="M2412" s="138"/>
      <c r="N2412" s="138"/>
      <c r="O2412" s="138"/>
      <c r="P2412" s="138"/>
      <c r="Q2412" s="138"/>
      <c r="R2412" s="138"/>
      <c r="S2412" s="138"/>
      <c r="T2412" s="138"/>
      <c r="U2412" s="138"/>
      <c r="V2412" s="138"/>
      <c r="W2412" s="138"/>
      <c r="X2412" s="138"/>
      <c r="Y2412" s="138"/>
      <c r="Z2412" s="138"/>
      <c r="AA2412" s="138"/>
      <c r="AB2412" s="138"/>
      <c r="AC2412" s="138"/>
      <c r="AD2412" s="138"/>
      <c r="AE2412" s="138"/>
      <c r="AF2412" s="138"/>
      <c r="AG2412" s="138"/>
    </row>
    <row r="2413" spans="1:33" s="137" customFormat="1" ht="15">
      <c r="A2413" s="178"/>
      <c r="B2413" s="182"/>
      <c r="C2413" s="13" t="s">
        <v>1588</v>
      </c>
      <c r="D2413" s="13">
        <v>1</v>
      </c>
      <c r="E2413" s="586"/>
      <c r="F2413" s="555">
        <f>D2413*E2413</f>
        <v>0</v>
      </c>
      <c r="G2413" s="159"/>
      <c r="H2413" s="138"/>
      <c r="I2413" s="138"/>
      <c r="J2413" s="138"/>
      <c r="K2413" s="138"/>
      <c r="L2413" s="138"/>
      <c r="M2413" s="138"/>
      <c r="N2413" s="138"/>
      <c r="O2413" s="138"/>
      <c r="P2413" s="138"/>
      <c r="Q2413" s="138"/>
      <c r="R2413" s="138"/>
      <c r="S2413" s="138"/>
      <c r="T2413" s="138"/>
      <c r="U2413" s="138"/>
      <c r="V2413" s="138"/>
      <c r="W2413" s="138"/>
      <c r="X2413" s="138"/>
      <c r="Y2413" s="138"/>
      <c r="Z2413" s="138"/>
      <c r="AA2413" s="138"/>
      <c r="AB2413" s="138"/>
      <c r="AC2413" s="138"/>
      <c r="AD2413" s="138"/>
      <c r="AE2413" s="138"/>
      <c r="AF2413" s="138"/>
      <c r="AG2413" s="138"/>
    </row>
    <row r="2414" spans="1:33" s="137" customFormat="1" ht="15">
      <c r="A2414" s="178"/>
      <c r="B2414" s="267"/>
      <c r="C2414" s="13"/>
      <c r="D2414" s="13"/>
      <c r="E2414" s="586"/>
      <c r="F2414" s="555"/>
      <c r="G2414" s="159"/>
      <c r="H2414" s="138"/>
      <c r="I2414" s="138"/>
      <c r="J2414" s="138"/>
      <c r="K2414" s="138"/>
      <c r="L2414" s="138"/>
      <c r="M2414" s="138"/>
      <c r="N2414" s="138"/>
      <c r="O2414" s="138"/>
      <c r="P2414" s="138"/>
      <c r="Q2414" s="138"/>
      <c r="R2414" s="138"/>
      <c r="S2414" s="138"/>
      <c r="T2414" s="138"/>
      <c r="U2414" s="138"/>
      <c r="V2414" s="138"/>
      <c r="W2414" s="138"/>
      <c r="X2414" s="138"/>
      <c r="Y2414" s="138"/>
      <c r="Z2414" s="138"/>
      <c r="AA2414" s="138"/>
      <c r="AB2414" s="138"/>
      <c r="AC2414" s="138"/>
      <c r="AD2414" s="138"/>
      <c r="AE2414" s="138"/>
      <c r="AF2414" s="138"/>
      <c r="AG2414" s="138"/>
    </row>
    <row r="2415" spans="1:33" s="137" customFormat="1" ht="25.5">
      <c r="A2415" s="231" t="s">
        <v>1610</v>
      </c>
      <c r="B2415" s="260" t="s">
        <v>1398</v>
      </c>
      <c r="C2415" s="8"/>
      <c r="D2415" s="8"/>
      <c r="E2415" s="586"/>
      <c r="F2415" s="555"/>
      <c r="G2415" s="159"/>
      <c r="H2415" s="138"/>
      <c r="I2415" s="138"/>
      <c r="J2415" s="138"/>
      <c r="K2415" s="138"/>
      <c r="L2415" s="138"/>
      <c r="M2415" s="138"/>
      <c r="N2415" s="138"/>
      <c r="O2415" s="138"/>
      <c r="P2415" s="138"/>
      <c r="Q2415" s="138"/>
      <c r="R2415" s="138"/>
      <c r="S2415" s="138"/>
      <c r="T2415" s="138"/>
      <c r="U2415" s="138"/>
      <c r="V2415" s="138"/>
      <c r="W2415" s="138"/>
      <c r="X2415" s="138"/>
      <c r="Y2415" s="138"/>
      <c r="Z2415" s="138"/>
      <c r="AA2415" s="138"/>
      <c r="AB2415" s="138"/>
      <c r="AC2415" s="138"/>
      <c r="AD2415" s="138"/>
      <c r="AE2415" s="138"/>
      <c r="AF2415" s="138"/>
      <c r="AG2415" s="138"/>
    </row>
    <row r="2416" spans="1:33" s="137" customFormat="1" ht="38.25">
      <c r="A2416" s="178"/>
      <c r="B2416" s="265" t="s">
        <v>1399</v>
      </c>
      <c r="C2416" s="13"/>
      <c r="D2416" s="13"/>
      <c r="E2416" s="586"/>
      <c r="F2416" s="555"/>
      <c r="G2416" s="159"/>
      <c r="H2416" s="138"/>
      <c r="I2416" s="138"/>
      <c r="J2416" s="138"/>
      <c r="K2416" s="138"/>
      <c r="L2416" s="138"/>
      <c r="M2416" s="138"/>
      <c r="N2416" s="138"/>
      <c r="O2416" s="138"/>
      <c r="P2416" s="138"/>
      <c r="Q2416" s="138"/>
      <c r="R2416" s="138"/>
      <c r="S2416" s="138"/>
      <c r="T2416" s="138"/>
      <c r="U2416" s="138"/>
      <c r="V2416" s="138"/>
      <c r="W2416" s="138"/>
      <c r="X2416" s="138"/>
      <c r="Y2416" s="138"/>
      <c r="Z2416" s="138"/>
      <c r="AA2416" s="138"/>
      <c r="AB2416" s="138"/>
      <c r="AC2416" s="138"/>
      <c r="AD2416" s="138"/>
      <c r="AE2416" s="138"/>
      <c r="AF2416" s="138"/>
      <c r="AG2416" s="138"/>
    </row>
    <row r="2417" spans="1:33" s="137" customFormat="1" ht="38.25">
      <c r="A2417" s="178"/>
      <c r="B2417" s="66" t="s">
        <v>1400</v>
      </c>
      <c r="C2417" s="67"/>
      <c r="D2417" s="13"/>
      <c r="E2417" s="586"/>
      <c r="F2417" s="555"/>
      <c r="G2417" s="159"/>
      <c r="H2417" s="138"/>
      <c r="I2417" s="138"/>
      <c r="J2417" s="138"/>
      <c r="K2417" s="138"/>
      <c r="L2417" s="138"/>
      <c r="M2417" s="138"/>
      <c r="N2417" s="138"/>
      <c r="O2417" s="138"/>
      <c r="P2417" s="138"/>
      <c r="Q2417" s="138"/>
      <c r="R2417" s="138"/>
      <c r="S2417" s="138"/>
      <c r="T2417" s="138"/>
      <c r="U2417" s="138"/>
      <c r="V2417" s="138"/>
      <c r="W2417" s="138"/>
      <c r="X2417" s="138"/>
      <c r="Y2417" s="138"/>
      <c r="Z2417" s="138"/>
      <c r="AA2417" s="138"/>
      <c r="AB2417" s="138"/>
      <c r="AC2417" s="138"/>
      <c r="AD2417" s="138"/>
      <c r="AE2417" s="138"/>
      <c r="AF2417" s="138"/>
      <c r="AG2417" s="138"/>
    </row>
    <row r="2418" spans="1:33" s="137" customFormat="1" ht="15">
      <c r="A2418" s="178"/>
      <c r="B2418" s="66" t="s">
        <v>1401</v>
      </c>
      <c r="C2418" s="67"/>
      <c r="D2418" s="13"/>
      <c r="E2418" s="586"/>
      <c r="F2418" s="555"/>
      <c r="G2418" s="159"/>
      <c r="H2418" s="138"/>
      <c r="I2418" s="138"/>
      <c r="J2418" s="138"/>
      <c r="K2418" s="138"/>
      <c r="L2418" s="138"/>
      <c r="M2418" s="138"/>
      <c r="N2418" s="138"/>
      <c r="O2418" s="138"/>
      <c r="P2418" s="138"/>
      <c r="Q2418" s="138"/>
      <c r="R2418" s="138"/>
      <c r="S2418" s="138"/>
      <c r="T2418" s="138"/>
      <c r="U2418" s="138"/>
      <c r="V2418" s="138"/>
      <c r="W2418" s="138"/>
      <c r="X2418" s="138"/>
      <c r="Y2418" s="138"/>
      <c r="Z2418" s="138"/>
      <c r="AA2418" s="138"/>
      <c r="AB2418" s="138"/>
      <c r="AC2418" s="138"/>
      <c r="AD2418" s="138"/>
      <c r="AE2418" s="138"/>
      <c r="AF2418" s="138"/>
      <c r="AG2418" s="138"/>
    </row>
    <row r="2419" spans="1:33" s="137" customFormat="1" ht="25.5">
      <c r="A2419" s="178"/>
      <c r="B2419" s="66" t="s">
        <v>1402</v>
      </c>
      <c r="C2419" s="13"/>
      <c r="D2419" s="13"/>
      <c r="E2419" s="586"/>
      <c r="F2419" s="555"/>
      <c r="G2419" s="159"/>
      <c r="H2419" s="138"/>
      <c r="I2419" s="138"/>
      <c r="J2419" s="138"/>
      <c r="K2419" s="138"/>
      <c r="L2419" s="138"/>
      <c r="M2419" s="138"/>
      <c r="N2419" s="138"/>
      <c r="O2419" s="138"/>
      <c r="P2419" s="138"/>
      <c r="Q2419" s="138"/>
      <c r="R2419" s="138"/>
      <c r="S2419" s="138"/>
      <c r="T2419" s="138"/>
      <c r="U2419" s="138"/>
      <c r="V2419" s="138"/>
      <c r="W2419" s="138"/>
      <c r="X2419" s="138"/>
      <c r="Y2419" s="138"/>
      <c r="Z2419" s="138"/>
      <c r="AA2419" s="138"/>
      <c r="AB2419" s="138"/>
      <c r="AC2419" s="138"/>
      <c r="AD2419" s="138"/>
      <c r="AE2419" s="138"/>
      <c r="AF2419" s="138"/>
      <c r="AG2419" s="138"/>
    </row>
    <row r="2420" spans="1:33" s="137" customFormat="1" ht="25.5">
      <c r="A2420" s="178"/>
      <c r="B2420" s="66" t="s">
        <v>1403</v>
      </c>
      <c r="C2420" s="13"/>
      <c r="D2420" s="13"/>
      <c r="E2420" s="586"/>
      <c r="F2420" s="555"/>
      <c r="G2420" s="159"/>
      <c r="H2420" s="138"/>
      <c r="I2420" s="138"/>
      <c r="J2420" s="138"/>
      <c r="K2420" s="138"/>
      <c r="L2420" s="138"/>
      <c r="M2420" s="138"/>
      <c r="N2420" s="138"/>
      <c r="O2420" s="138"/>
      <c r="P2420" s="138"/>
      <c r="Q2420" s="138"/>
      <c r="R2420" s="138"/>
      <c r="S2420" s="138"/>
      <c r="T2420" s="138"/>
      <c r="U2420" s="138"/>
      <c r="V2420" s="138"/>
      <c r="W2420" s="138"/>
      <c r="X2420" s="138"/>
      <c r="Y2420" s="138"/>
      <c r="Z2420" s="138"/>
      <c r="AA2420" s="138"/>
      <c r="AB2420" s="138"/>
      <c r="AC2420" s="138"/>
      <c r="AD2420" s="138"/>
      <c r="AE2420" s="138"/>
      <c r="AF2420" s="138"/>
      <c r="AG2420" s="138"/>
    </row>
    <row r="2421" spans="1:33" s="137" customFormat="1" ht="15">
      <c r="A2421" s="178"/>
      <c r="B2421" s="268" t="s">
        <v>1404</v>
      </c>
      <c r="C2421" s="67"/>
      <c r="D2421" s="13"/>
      <c r="E2421" s="586"/>
      <c r="F2421" s="555"/>
      <c r="G2421" s="159"/>
      <c r="H2421" s="138"/>
      <c r="I2421" s="138"/>
      <c r="J2421" s="138"/>
      <c r="K2421" s="138"/>
      <c r="L2421" s="138"/>
      <c r="M2421" s="138"/>
      <c r="N2421" s="138"/>
      <c r="O2421" s="138"/>
      <c r="P2421" s="138"/>
      <c r="Q2421" s="138"/>
      <c r="R2421" s="138"/>
      <c r="S2421" s="138"/>
      <c r="T2421" s="138"/>
      <c r="U2421" s="138"/>
      <c r="V2421" s="138"/>
      <c r="W2421" s="138"/>
      <c r="X2421" s="138"/>
      <c r="Y2421" s="138"/>
      <c r="Z2421" s="138"/>
      <c r="AA2421" s="138"/>
      <c r="AB2421" s="138"/>
      <c r="AC2421" s="138"/>
      <c r="AD2421" s="138"/>
      <c r="AE2421" s="138"/>
      <c r="AF2421" s="138"/>
      <c r="AG2421" s="138"/>
    </row>
    <row r="2422" spans="1:33" s="137" customFormat="1" ht="15">
      <c r="A2422" s="178"/>
      <c r="B2422" s="269" t="s">
        <v>1397</v>
      </c>
      <c r="C2422" s="67"/>
      <c r="D2422" s="13"/>
      <c r="E2422" s="586"/>
      <c r="F2422" s="555"/>
      <c r="G2422" s="159"/>
      <c r="H2422" s="138"/>
      <c r="I2422" s="138"/>
      <c r="J2422" s="138"/>
      <c r="K2422" s="138"/>
      <c r="L2422" s="138"/>
      <c r="M2422" s="138"/>
      <c r="N2422" s="138"/>
      <c r="O2422" s="138"/>
      <c r="P2422" s="138"/>
      <c r="Q2422" s="138"/>
      <c r="R2422" s="138"/>
      <c r="S2422" s="138"/>
      <c r="T2422" s="138"/>
      <c r="U2422" s="138"/>
      <c r="V2422" s="138"/>
      <c r="W2422" s="138"/>
      <c r="X2422" s="138"/>
      <c r="Y2422" s="138"/>
      <c r="Z2422" s="138"/>
      <c r="AA2422" s="138"/>
      <c r="AB2422" s="138"/>
      <c r="AC2422" s="138"/>
      <c r="AD2422" s="138"/>
      <c r="AE2422" s="138"/>
      <c r="AF2422" s="138"/>
      <c r="AG2422" s="138"/>
    </row>
    <row r="2423" spans="1:33" s="137" customFormat="1" ht="15">
      <c r="A2423" s="178"/>
      <c r="B2423" s="182"/>
      <c r="C2423" s="13" t="s">
        <v>1588</v>
      </c>
      <c r="D2423" s="13">
        <v>1</v>
      </c>
      <c r="E2423" s="586"/>
      <c r="F2423" s="555">
        <f>D2423*E2423</f>
        <v>0</v>
      </c>
      <c r="G2423" s="159"/>
      <c r="H2423" s="138"/>
      <c r="I2423" s="138"/>
      <c r="J2423" s="138"/>
      <c r="K2423" s="138"/>
      <c r="L2423" s="138"/>
      <c r="M2423" s="138"/>
      <c r="N2423" s="138"/>
      <c r="O2423" s="138"/>
      <c r="P2423" s="138"/>
      <c r="Q2423" s="138"/>
      <c r="R2423" s="138"/>
      <c r="S2423" s="138"/>
      <c r="T2423" s="138"/>
      <c r="U2423" s="138"/>
      <c r="V2423" s="138"/>
      <c r="W2423" s="138"/>
      <c r="X2423" s="138"/>
      <c r="Y2423" s="138"/>
      <c r="Z2423" s="138"/>
      <c r="AA2423" s="138"/>
      <c r="AB2423" s="138"/>
      <c r="AC2423" s="138"/>
      <c r="AD2423" s="138"/>
      <c r="AE2423" s="138"/>
      <c r="AF2423" s="138"/>
      <c r="AG2423" s="138"/>
    </row>
    <row r="2424" spans="1:33" s="137" customFormat="1" ht="15">
      <c r="A2424" s="178"/>
      <c r="B2424" s="267"/>
      <c r="C2424" s="13"/>
      <c r="D2424" s="13"/>
      <c r="E2424" s="586"/>
      <c r="F2424" s="555"/>
      <c r="G2424" s="159"/>
      <c r="H2424" s="138"/>
      <c r="I2424" s="138"/>
      <c r="J2424" s="138"/>
      <c r="K2424" s="138"/>
      <c r="L2424" s="138"/>
      <c r="M2424" s="138"/>
      <c r="N2424" s="138"/>
      <c r="O2424" s="138"/>
      <c r="P2424" s="138"/>
      <c r="Q2424" s="138"/>
      <c r="R2424" s="138"/>
      <c r="S2424" s="138"/>
      <c r="T2424" s="138"/>
      <c r="U2424" s="138"/>
      <c r="V2424" s="138"/>
      <c r="W2424" s="138"/>
      <c r="X2424" s="138"/>
      <c r="Y2424" s="138"/>
      <c r="Z2424" s="138"/>
      <c r="AA2424" s="138"/>
      <c r="AB2424" s="138"/>
      <c r="AC2424" s="138"/>
      <c r="AD2424" s="138"/>
      <c r="AE2424" s="138"/>
      <c r="AF2424" s="138"/>
      <c r="AG2424" s="138"/>
    </row>
    <row r="2425" spans="1:33" s="137" customFormat="1" ht="102">
      <c r="A2425" s="270" t="s">
        <v>1612</v>
      </c>
      <c r="B2425" s="204" t="s">
        <v>383</v>
      </c>
      <c r="C2425" s="13"/>
      <c r="D2425" s="13"/>
      <c r="E2425" s="586"/>
      <c r="F2425" s="555"/>
      <c r="G2425" s="159"/>
      <c r="H2425" s="138"/>
      <c r="I2425" s="138"/>
      <c r="J2425" s="138"/>
      <c r="K2425" s="138"/>
      <c r="L2425" s="138"/>
      <c r="M2425" s="138"/>
      <c r="N2425" s="138"/>
      <c r="O2425" s="138"/>
      <c r="P2425" s="138"/>
      <c r="Q2425" s="138"/>
      <c r="R2425" s="138"/>
      <c r="S2425" s="138"/>
      <c r="T2425" s="138"/>
      <c r="U2425" s="138"/>
      <c r="V2425" s="138"/>
      <c r="W2425" s="138"/>
      <c r="X2425" s="138"/>
      <c r="Y2425" s="138"/>
      <c r="Z2425" s="138"/>
      <c r="AA2425" s="138"/>
      <c r="AB2425" s="138"/>
      <c r="AC2425" s="138"/>
      <c r="AD2425" s="138"/>
      <c r="AE2425" s="138"/>
      <c r="AF2425" s="138"/>
      <c r="AG2425" s="138"/>
    </row>
    <row r="2426" spans="1:33" s="137" customFormat="1" ht="15">
      <c r="A2426" s="178"/>
      <c r="B2426" s="225"/>
      <c r="C2426" s="13" t="s">
        <v>886</v>
      </c>
      <c r="D2426" s="13">
        <v>155</v>
      </c>
      <c r="E2426" s="586"/>
      <c r="F2426" s="555">
        <f>D2426*E2426</f>
        <v>0</v>
      </c>
      <c r="G2426" s="159"/>
      <c r="H2426" s="138"/>
      <c r="I2426" s="138"/>
      <c r="J2426" s="138"/>
      <c r="K2426" s="138"/>
      <c r="L2426" s="138"/>
      <c r="M2426" s="138"/>
      <c r="N2426" s="138"/>
      <c r="O2426" s="138"/>
      <c r="P2426" s="138"/>
      <c r="Q2426" s="138"/>
      <c r="R2426" s="138"/>
      <c r="S2426" s="138"/>
      <c r="T2426" s="138"/>
      <c r="U2426" s="138"/>
      <c r="V2426" s="138"/>
      <c r="W2426" s="138"/>
      <c r="X2426" s="138"/>
      <c r="Y2426" s="138"/>
      <c r="Z2426" s="138"/>
      <c r="AA2426" s="138"/>
      <c r="AB2426" s="138"/>
      <c r="AC2426" s="138"/>
      <c r="AD2426" s="138"/>
      <c r="AE2426" s="138"/>
      <c r="AF2426" s="138"/>
      <c r="AG2426" s="138"/>
    </row>
    <row r="2427" spans="1:33" s="137" customFormat="1" ht="15">
      <c r="A2427" s="178"/>
      <c r="B2427" s="178" t="s">
        <v>51</v>
      </c>
      <c r="C2427" s="178"/>
      <c r="D2427" s="178"/>
      <c r="E2427" s="586"/>
      <c r="F2427" s="555">
        <f>SUM(F2356:F2426)+F2336+F2323+F2306+F2289</f>
        <v>0</v>
      </c>
      <c r="G2427" s="159"/>
      <c r="H2427" s="138"/>
      <c r="I2427" s="138"/>
      <c r="J2427" s="138"/>
      <c r="K2427" s="138"/>
      <c r="L2427" s="138"/>
      <c r="M2427" s="138"/>
      <c r="N2427" s="138"/>
      <c r="O2427" s="138"/>
      <c r="P2427" s="138"/>
      <c r="Q2427" s="138"/>
      <c r="R2427" s="138"/>
      <c r="S2427" s="138"/>
      <c r="T2427" s="138"/>
      <c r="U2427" s="138"/>
      <c r="V2427" s="138"/>
      <c r="W2427" s="138"/>
      <c r="X2427" s="138"/>
      <c r="Y2427" s="138"/>
      <c r="Z2427" s="138"/>
      <c r="AA2427" s="138"/>
      <c r="AB2427" s="138"/>
      <c r="AC2427" s="138"/>
      <c r="AD2427" s="138"/>
      <c r="AE2427" s="138"/>
      <c r="AF2427" s="138"/>
      <c r="AG2427" s="138"/>
    </row>
    <row r="2428" spans="1:33" s="137" customFormat="1" ht="15">
      <c r="A2428" s="178"/>
      <c r="B2428" s="178"/>
      <c r="C2428" s="178"/>
      <c r="D2428" s="178"/>
      <c r="E2428" s="586"/>
      <c r="F2428" s="555"/>
      <c r="G2428" s="159"/>
      <c r="H2428" s="138"/>
      <c r="I2428" s="138"/>
      <c r="J2428" s="138"/>
      <c r="K2428" s="138"/>
      <c r="L2428" s="138"/>
      <c r="M2428" s="138"/>
      <c r="N2428" s="138"/>
      <c r="O2428" s="138"/>
      <c r="P2428" s="138"/>
      <c r="Q2428" s="138"/>
      <c r="R2428" s="138"/>
      <c r="S2428" s="138"/>
      <c r="T2428" s="138"/>
      <c r="U2428" s="138"/>
      <c r="V2428" s="138"/>
      <c r="W2428" s="138"/>
      <c r="X2428" s="138"/>
      <c r="Y2428" s="138"/>
      <c r="Z2428" s="138"/>
      <c r="AA2428" s="138"/>
      <c r="AB2428" s="138"/>
      <c r="AC2428" s="138"/>
      <c r="AD2428" s="138"/>
      <c r="AE2428" s="138"/>
      <c r="AF2428" s="138"/>
      <c r="AG2428" s="138"/>
    </row>
    <row r="2429" spans="1:33" s="137" customFormat="1" ht="15">
      <c r="A2429" s="178"/>
      <c r="B2429" s="178"/>
      <c r="C2429" s="178"/>
      <c r="D2429" s="178"/>
      <c r="E2429" s="586"/>
      <c r="F2429" s="555"/>
      <c r="G2429" s="159"/>
      <c r="H2429" s="138"/>
      <c r="I2429" s="138"/>
      <c r="J2429" s="138"/>
      <c r="K2429" s="138"/>
      <c r="L2429" s="138"/>
      <c r="M2429" s="138"/>
      <c r="N2429" s="138"/>
      <c r="O2429" s="138"/>
      <c r="P2429" s="138"/>
      <c r="Q2429" s="138"/>
      <c r="R2429" s="138"/>
      <c r="S2429" s="138"/>
      <c r="T2429" s="138"/>
      <c r="U2429" s="138"/>
      <c r="V2429" s="138"/>
      <c r="W2429" s="138"/>
      <c r="X2429" s="138"/>
      <c r="Y2429" s="138"/>
      <c r="Z2429" s="138"/>
      <c r="AA2429" s="138"/>
      <c r="AB2429" s="138"/>
      <c r="AC2429" s="138"/>
      <c r="AD2429" s="138"/>
      <c r="AE2429" s="138"/>
      <c r="AF2429" s="138"/>
      <c r="AG2429" s="138"/>
    </row>
    <row r="2430" spans="1:33" s="137" customFormat="1" ht="15">
      <c r="A2430" s="179" t="s">
        <v>1405</v>
      </c>
      <c r="B2430" s="180" t="s">
        <v>1406</v>
      </c>
      <c r="C2430" s="45"/>
      <c r="D2430" s="46"/>
      <c r="E2430" s="654"/>
      <c r="F2430" s="47"/>
      <c r="G2430" s="159"/>
      <c r="H2430" s="138"/>
      <c r="I2430" s="138"/>
      <c r="J2430" s="138"/>
      <c r="K2430" s="138"/>
      <c r="L2430" s="138"/>
      <c r="M2430" s="138"/>
      <c r="N2430" s="138"/>
      <c r="O2430" s="138"/>
      <c r="P2430" s="138"/>
      <c r="Q2430" s="138"/>
      <c r="R2430" s="138"/>
      <c r="S2430" s="138"/>
      <c r="T2430" s="138"/>
      <c r="U2430" s="138"/>
      <c r="V2430" s="138"/>
      <c r="W2430" s="138"/>
      <c r="X2430" s="138"/>
      <c r="Y2430" s="138"/>
      <c r="Z2430" s="138"/>
      <c r="AA2430" s="138"/>
      <c r="AB2430" s="138"/>
      <c r="AC2430" s="138"/>
      <c r="AD2430" s="138"/>
      <c r="AE2430" s="138"/>
      <c r="AF2430" s="138"/>
      <c r="AG2430" s="138"/>
    </row>
    <row r="2431" spans="1:33" s="137" customFormat="1" ht="76.5">
      <c r="A2431" s="271">
        <v>1</v>
      </c>
      <c r="B2431" s="272" t="s">
        <v>384</v>
      </c>
      <c r="C2431" s="759"/>
      <c r="D2431" s="759"/>
      <c r="E2431" s="586"/>
      <c r="F2431" s="760"/>
      <c r="G2431" s="159"/>
      <c r="H2431" s="138"/>
      <c r="I2431" s="138"/>
      <c r="J2431" s="138"/>
      <c r="K2431" s="138"/>
      <c r="L2431" s="138"/>
      <c r="M2431" s="138"/>
      <c r="N2431" s="138"/>
      <c r="O2431" s="138"/>
      <c r="P2431" s="138"/>
      <c r="Q2431" s="138"/>
      <c r="R2431" s="138"/>
      <c r="S2431" s="138"/>
      <c r="T2431" s="138"/>
      <c r="U2431" s="138"/>
      <c r="V2431" s="138"/>
      <c r="W2431" s="138"/>
      <c r="X2431" s="138"/>
      <c r="Y2431" s="138"/>
      <c r="Z2431" s="138"/>
      <c r="AA2431" s="138"/>
      <c r="AB2431" s="138"/>
      <c r="AC2431" s="138"/>
      <c r="AD2431" s="138"/>
      <c r="AE2431" s="138"/>
      <c r="AF2431" s="138"/>
      <c r="AG2431" s="138"/>
    </row>
    <row r="2432" spans="1:33" s="137" customFormat="1" ht="15">
      <c r="A2432" s="271"/>
      <c r="B2432" s="272" t="s">
        <v>385</v>
      </c>
      <c r="C2432" s="759"/>
      <c r="D2432" s="759"/>
      <c r="E2432" s="586"/>
      <c r="F2432" s="760"/>
      <c r="G2432" s="159"/>
      <c r="H2432" s="138"/>
      <c r="I2432" s="138"/>
      <c r="J2432" s="138"/>
      <c r="K2432" s="138"/>
      <c r="L2432" s="138"/>
      <c r="M2432" s="138"/>
      <c r="N2432" s="138"/>
      <c r="O2432" s="138"/>
      <c r="P2432" s="138"/>
      <c r="Q2432" s="138"/>
      <c r="R2432" s="138"/>
      <c r="S2432" s="138"/>
      <c r="T2432" s="138"/>
      <c r="U2432" s="138"/>
      <c r="V2432" s="138"/>
      <c r="W2432" s="138"/>
      <c r="X2432" s="138"/>
      <c r="Y2432" s="138"/>
      <c r="Z2432" s="138"/>
      <c r="AA2432" s="138"/>
      <c r="AB2432" s="138"/>
      <c r="AC2432" s="138"/>
      <c r="AD2432" s="138"/>
      <c r="AE2432" s="138"/>
      <c r="AF2432" s="138"/>
      <c r="AG2432" s="138"/>
    </row>
    <row r="2433" spans="1:33" s="137" customFormat="1" ht="25.5">
      <c r="A2433" s="271"/>
      <c r="B2433" s="272" t="s">
        <v>386</v>
      </c>
      <c r="C2433" s="759"/>
      <c r="D2433" s="759"/>
      <c r="E2433" s="586"/>
      <c r="F2433" s="760"/>
      <c r="G2433" s="159"/>
      <c r="H2433" s="138"/>
      <c r="I2433" s="138"/>
      <c r="J2433" s="138"/>
      <c r="K2433" s="138"/>
      <c r="L2433" s="138"/>
      <c r="M2433" s="138"/>
      <c r="N2433" s="138"/>
      <c r="O2433" s="138"/>
      <c r="P2433" s="138"/>
      <c r="Q2433" s="138"/>
      <c r="R2433" s="138"/>
      <c r="S2433" s="138"/>
      <c r="T2433" s="138"/>
      <c r="U2433" s="138"/>
      <c r="V2433" s="138"/>
      <c r="W2433" s="138"/>
      <c r="X2433" s="138"/>
      <c r="Y2433" s="138"/>
      <c r="Z2433" s="138"/>
      <c r="AA2433" s="138"/>
      <c r="AB2433" s="138"/>
      <c r="AC2433" s="138"/>
      <c r="AD2433" s="138"/>
      <c r="AE2433" s="138"/>
      <c r="AF2433" s="138"/>
      <c r="AG2433" s="138"/>
    </row>
    <row r="2434" spans="1:33" s="137" customFormat="1" ht="25.5">
      <c r="A2434" s="271"/>
      <c r="B2434" s="272" t="s">
        <v>387</v>
      </c>
      <c r="C2434" s="759"/>
      <c r="D2434" s="759"/>
      <c r="E2434" s="586"/>
      <c r="F2434" s="760"/>
      <c r="G2434" s="159"/>
      <c r="H2434" s="138"/>
      <c r="I2434" s="138"/>
      <c r="J2434" s="138"/>
      <c r="K2434" s="138"/>
      <c r="L2434" s="138"/>
      <c r="M2434" s="138"/>
      <c r="N2434" s="138"/>
      <c r="O2434" s="138"/>
      <c r="P2434" s="138"/>
      <c r="Q2434" s="138"/>
      <c r="R2434" s="138"/>
      <c r="S2434" s="138"/>
      <c r="T2434" s="138"/>
      <c r="U2434" s="138"/>
      <c r="V2434" s="138"/>
      <c r="W2434" s="138"/>
      <c r="X2434" s="138"/>
      <c r="Y2434" s="138"/>
      <c r="Z2434" s="138"/>
      <c r="AA2434" s="138"/>
      <c r="AB2434" s="138"/>
      <c r="AC2434" s="138"/>
      <c r="AD2434" s="138"/>
      <c r="AE2434" s="138"/>
      <c r="AF2434" s="138"/>
      <c r="AG2434" s="138"/>
    </row>
    <row r="2435" spans="1:33" s="137" customFormat="1" ht="25.5">
      <c r="A2435" s="271"/>
      <c r="B2435" s="272" t="s">
        <v>388</v>
      </c>
      <c r="C2435" s="759"/>
      <c r="D2435" s="759"/>
      <c r="E2435" s="586"/>
      <c r="F2435" s="760"/>
      <c r="G2435" s="159"/>
      <c r="H2435" s="138"/>
      <c r="I2435" s="138"/>
      <c r="J2435" s="138"/>
      <c r="K2435" s="138"/>
      <c r="L2435" s="138"/>
      <c r="M2435" s="138"/>
      <c r="N2435" s="138"/>
      <c r="O2435" s="138"/>
      <c r="P2435" s="138"/>
      <c r="Q2435" s="138"/>
      <c r="R2435" s="138"/>
      <c r="S2435" s="138"/>
      <c r="T2435" s="138"/>
      <c r="U2435" s="138"/>
      <c r="V2435" s="138"/>
      <c r="W2435" s="138"/>
      <c r="X2435" s="138"/>
      <c r="Y2435" s="138"/>
      <c r="Z2435" s="138"/>
      <c r="AA2435" s="138"/>
      <c r="AB2435" s="138"/>
      <c r="AC2435" s="138"/>
      <c r="AD2435" s="138"/>
      <c r="AE2435" s="138"/>
      <c r="AF2435" s="138"/>
      <c r="AG2435" s="138"/>
    </row>
    <row r="2436" spans="1:33" s="137" customFormat="1" ht="25.5">
      <c r="A2436" s="271"/>
      <c r="B2436" s="272" t="s">
        <v>389</v>
      </c>
      <c r="C2436" s="759"/>
      <c r="D2436" s="759"/>
      <c r="E2436" s="586"/>
      <c r="F2436" s="760"/>
      <c r="G2436" s="159"/>
      <c r="H2436" s="138"/>
      <c r="I2436" s="138"/>
      <c r="J2436" s="138"/>
      <c r="K2436" s="138"/>
      <c r="L2436" s="138"/>
      <c r="M2436" s="138"/>
      <c r="N2436" s="138"/>
      <c r="O2436" s="138"/>
      <c r="P2436" s="138"/>
      <c r="Q2436" s="138"/>
      <c r="R2436" s="138"/>
      <c r="S2436" s="138"/>
      <c r="T2436" s="138"/>
      <c r="U2436" s="138"/>
      <c r="V2436" s="138"/>
      <c r="W2436" s="138"/>
      <c r="X2436" s="138"/>
      <c r="Y2436" s="138"/>
      <c r="Z2436" s="138"/>
      <c r="AA2436" s="138"/>
      <c r="AB2436" s="138"/>
      <c r="AC2436" s="138"/>
      <c r="AD2436" s="138"/>
      <c r="AE2436" s="138"/>
      <c r="AF2436" s="138"/>
      <c r="AG2436" s="138"/>
    </row>
    <row r="2437" spans="1:33" s="137" customFormat="1" ht="25.5">
      <c r="A2437" s="271"/>
      <c r="B2437" s="272" t="s">
        <v>390</v>
      </c>
      <c r="C2437" s="759"/>
      <c r="D2437" s="759"/>
      <c r="E2437" s="586"/>
      <c r="F2437" s="760"/>
      <c r="G2437" s="159"/>
      <c r="H2437" s="138"/>
      <c r="I2437" s="138"/>
      <c r="J2437" s="138"/>
      <c r="K2437" s="138"/>
      <c r="L2437" s="138"/>
      <c r="M2437" s="138"/>
      <c r="N2437" s="138"/>
      <c r="O2437" s="138"/>
      <c r="P2437" s="138"/>
      <c r="Q2437" s="138"/>
      <c r="R2437" s="138"/>
      <c r="S2437" s="138"/>
      <c r="T2437" s="138"/>
      <c r="U2437" s="138"/>
      <c r="V2437" s="138"/>
      <c r="W2437" s="138"/>
      <c r="X2437" s="138"/>
      <c r="Y2437" s="138"/>
      <c r="Z2437" s="138"/>
      <c r="AA2437" s="138"/>
      <c r="AB2437" s="138"/>
      <c r="AC2437" s="138"/>
      <c r="AD2437" s="138"/>
      <c r="AE2437" s="138"/>
      <c r="AF2437" s="138"/>
      <c r="AG2437" s="138"/>
    </row>
    <row r="2438" spans="1:33" s="137" customFormat="1" ht="25.5">
      <c r="A2438" s="271"/>
      <c r="B2438" s="272" t="s">
        <v>391</v>
      </c>
      <c r="C2438" s="759"/>
      <c r="D2438" s="759"/>
      <c r="E2438" s="586"/>
      <c r="F2438" s="760"/>
      <c r="G2438" s="159"/>
      <c r="H2438" s="138"/>
      <c r="I2438" s="138"/>
      <c r="J2438" s="138"/>
      <c r="K2438" s="138"/>
      <c r="L2438" s="138"/>
      <c r="M2438" s="138"/>
      <c r="N2438" s="138"/>
      <c r="O2438" s="138"/>
      <c r="P2438" s="138"/>
      <c r="Q2438" s="138"/>
      <c r="R2438" s="138"/>
      <c r="S2438" s="138"/>
      <c r="T2438" s="138"/>
      <c r="U2438" s="138"/>
      <c r="V2438" s="138"/>
      <c r="W2438" s="138"/>
      <c r="X2438" s="138"/>
      <c r="Y2438" s="138"/>
      <c r="Z2438" s="138"/>
      <c r="AA2438" s="138"/>
      <c r="AB2438" s="138"/>
      <c r="AC2438" s="138"/>
      <c r="AD2438" s="138"/>
      <c r="AE2438" s="138"/>
      <c r="AF2438" s="138"/>
      <c r="AG2438" s="138"/>
    </row>
    <row r="2439" spans="1:33" s="137" customFormat="1" ht="25.5">
      <c r="A2439" s="271"/>
      <c r="B2439" s="272" t="s">
        <v>392</v>
      </c>
      <c r="C2439" s="759"/>
      <c r="D2439" s="759"/>
      <c r="E2439" s="586"/>
      <c r="F2439" s="760"/>
      <c r="G2439" s="159"/>
      <c r="H2439" s="138"/>
      <c r="I2439" s="138"/>
      <c r="J2439" s="138"/>
      <c r="K2439" s="138"/>
      <c r="L2439" s="138"/>
      <c r="M2439" s="138"/>
      <c r="N2439" s="138"/>
      <c r="O2439" s="138"/>
      <c r="P2439" s="138"/>
      <c r="Q2439" s="138"/>
      <c r="R2439" s="138"/>
      <c r="S2439" s="138"/>
      <c r="T2439" s="138"/>
      <c r="U2439" s="138"/>
      <c r="V2439" s="138"/>
      <c r="W2439" s="138"/>
      <c r="X2439" s="138"/>
      <c r="Y2439" s="138"/>
      <c r="Z2439" s="138"/>
      <c r="AA2439" s="138"/>
      <c r="AB2439" s="138"/>
      <c r="AC2439" s="138"/>
      <c r="AD2439" s="138"/>
      <c r="AE2439" s="138"/>
      <c r="AF2439" s="138"/>
      <c r="AG2439" s="138"/>
    </row>
    <row r="2440" spans="1:33" s="137" customFormat="1" ht="25.5">
      <c r="A2440" s="271"/>
      <c r="B2440" s="272" t="s">
        <v>393</v>
      </c>
      <c r="C2440" s="759"/>
      <c r="D2440" s="759"/>
      <c r="E2440" s="586"/>
      <c r="F2440" s="760"/>
      <c r="G2440" s="159"/>
      <c r="H2440" s="138"/>
      <c r="I2440" s="138"/>
      <c r="J2440" s="138"/>
      <c r="K2440" s="138"/>
      <c r="L2440" s="138"/>
      <c r="M2440" s="138"/>
      <c r="N2440" s="138"/>
      <c r="O2440" s="138"/>
      <c r="P2440" s="138"/>
      <c r="Q2440" s="138"/>
      <c r="R2440" s="138"/>
      <c r="S2440" s="138"/>
      <c r="T2440" s="138"/>
      <c r="U2440" s="138"/>
      <c r="V2440" s="138"/>
      <c r="W2440" s="138"/>
      <c r="X2440" s="138"/>
      <c r="Y2440" s="138"/>
      <c r="Z2440" s="138"/>
      <c r="AA2440" s="138"/>
      <c r="AB2440" s="138"/>
      <c r="AC2440" s="138"/>
      <c r="AD2440" s="138"/>
      <c r="AE2440" s="138"/>
      <c r="AF2440" s="138"/>
      <c r="AG2440" s="138"/>
    </row>
    <row r="2441" spans="1:33" s="137" customFormat="1" ht="25.5">
      <c r="A2441" s="271"/>
      <c r="B2441" s="272" t="s">
        <v>394</v>
      </c>
      <c r="C2441" s="759"/>
      <c r="D2441" s="759"/>
      <c r="E2441" s="586"/>
      <c r="F2441" s="760"/>
      <c r="G2441" s="159"/>
      <c r="H2441" s="138"/>
      <c r="I2441" s="138"/>
      <c r="J2441" s="138"/>
      <c r="K2441" s="138"/>
      <c r="L2441" s="138"/>
      <c r="M2441" s="138"/>
      <c r="N2441" s="138"/>
      <c r="O2441" s="138"/>
      <c r="P2441" s="138"/>
      <c r="Q2441" s="138"/>
      <c r="R2441" s="138"/>
      <c r="S2441" s="138"/>
      <c r="T2441" s="138"/>
      <c r="U2441" s="138"/>
      <c r="V2441" s="138"/>
      <c r="W2441" s="138"/>
      <c r="X2441" s="138"/>
      <c r="Y2441" s="138"/>
      <c r="Z2441" s="138"/>
      <c r="AA2441" s="138"/>
      <c r="AB2441" s="138"/>
      <c r="AC2441" s="138"/>
      <c r="AD2441" s="138"/>
      <c r="AE2441" s="138"/>
      <c r="AF2441" s="138"/>
      <c r="AG2441" s="138"/>
    </row>
    <row r="2442" spans="1:33" s="137" customFormat="1" ht="15">
      <c r="A2442" s="271"/>
      <c r="B2442" s="272"/>
      <c r="C2442" s="68" t="s">
        <v>1588</v>
      </c>
      <c r="D2442" s="69">
        <v>1</v>
      </c>
      <c r="E2442" s="586"/>
      <c r="F2442" s="555">
        <f>D2442*E2442</f>
        <v>0</v>
      </c>
      <c r="G2442" s="159"/>
      <c r="H2442" s="138"/>
      <c r="I2442" s="138"/>
      <c r="J2442" s="138"/>
      <c r="K2442" s="138"/>
      <c r="L2442" s="138"/>
      <c r="M2442" s="138"/>
      <c r="N2442" s="138"/>
      <c r="O2442" s="138"/>
      <c r="P2442" s="138"/>
      <c r="Q2442" s="138"/>
      <c r="R2442" s="138"/>
      <c r="S2442" s="138"/>
      <c r="T2442" s="138"/>
      <c r="U2442" s="138"/>
      <c r="V2442" s="138"/>
      <c r="W2442" s="138"/>
      <c r="X2442" s="138"/>
      <c r="Y2442" s="138"/>
      <c r="Z2442" s="138"/>
      <c r="AA2442" s="138"/>
      <c r="AB2442" s="138"/>
      <c r="AC2442" s="138"/>
      <c r="AD2442" s="138"/>
      <c r="AE2442" s="138"/>
      <c r="AF2442" s="138"/>
      <c r="AG2442" s="138"/>
    </row>
    <row r="2443" spans="1:33" s="137" customFormat="1" ht="15">
      <c r="A2443" s="271"/>
      <c r="B2443" s="272"/>
      <c r="C2443" s="68"/>
      <c r="D2443" s="69"/>
      <c r="E2443" s="586"/>
      <c r="F2443" s="555"/>
      <c r="G2443" s="159"/>
      <c r="H2443" s="138"/>
      <c r="I2443" s="138"/>
      <c r="J2443" s="138"/>
      <c r="K2443" s="138"/>
      <c r="L2443" s="138"/>
      <c r="M2443" s="138"/>
      <c r="N2443" s="138"/>
      <c r="O2443" s="138"/>
      <c r="P2443" s="138"/>
      <c r="Q2443" s="138"/>
      <c r="R2443" s="138"/>
      <c r="S2443" s="138"/>
      <c r="T2443" s="138"/>
      <c r="U2443" s="138"/>
      <c r="V2443" s="138"/>
      <c r="W2443" s="138"/>
      <c r="X2443" s="138"/>
      <c r="Y2443" s="138"/>
      <c r="Z2443" s="138"/>
      <c r="AA2443" s="138"/>
      <c r="AB2443" s="138"/>
      <c r="AC2443" s="138"/>
      <c r="AD2443" s="138"/>
      <c r="AE2443" s="138"/>
      <c r="AF2443" s="138"/>
      <c r="AG2443" s="138"/>
    </row>
    <row r="2444" spans="1:33" s="137" customFormat="1" ht="204">
      <c r="A2444" s="271">
        <v>2</v>
      </c>
      <c r="B2444" s="272" t="s">
        <v>27</v>
      </c>
      <c r="C2444" s="70"/>
      <c r="D2444" s="71"/>
      <c r="E2444" s="586"/>
      <c r="F2444" s="555"/>
      <c r="G2444" s="159"/>
      <c r="H2444" s="138"/>
      <c r="I2444" s="138"/>
      <c r="J2444" s="138"/>
      <c r="K2444" s="138"/>
      <c r="L2444" s="138"/>
      <c r="M2444" s="138"/>
      <c r="N2444" s="138"/>
      <c r="O2444" s="138"/>
      <c r="P2444" s="138"/>
      <c r="Q2444" s="138"/>
      <c r="R2444" s="138"/>
      <c r="S2444" s="138"/>
      <c r="T2444" s="138"/>
      <c r="U2444" s="138"/>
      <c r="V2444" s="138"/>
      <c r="W2444" s="138"/>
      <c r="X2444" s="138"/>
      <c r="Y2444" s="138"/>
      <c r="Z2444" s="138"/>
      <c r="AA2444" s="138"/>
      <c r="AB2444" s="138"/>
      <c r="AC2444" s="138"/>
      <c r="AD2444" s="138"/>
      <c r="AE2444" s="138"/>
      <c r="AF2444" s="138"/>
      <c r="AG2444" s="138"/>
    </row>
    <row r="2445" spans="1:33" s="137" customFormat="1" ht="15">
      <c r="A2445" s="271"/>
      <c r="B2445" s="272" t="s">
        <v>1407</v>
      </c>
      <c r="C2445" s="72" t="s">
        <v>832</v>
      </c>
      <c r="D2445" s="71">
        <v>550</v>
      </c>
      <c r="E2445" s="586"/>
      <c r="F2445" s="555">
        <f aca="true" t="shared" si="35" ref="F2445:F2450">D2445*E2445</f>
        <v>0</v>
      </c>
      <c r="G2445" s="159"/>
      <c r="H2445" s="138"/>
      <c r="I2445" s="138"/>
      <c r="J2445" s="138"/>
      <c r="K2445" s="138"/>
      <c r="L2445" s="138"/>
      <c r="M2445" s="138"/>
      <c r="N2445" s="138"/>
      <c r="O2445" s="138"/>
      <c r="P2445" s="138"/>
      <c r="Q2445" s="138"/>
      <c r="R2445" s="138"/>
      <c r="S2445" s="138"/>
      <c r="T2445" s="138"/>
      <c r="U2445" s="138"/>
      <c r="V2445" s="138"/>
      <c r="W2445" s="138"/>
      <c r="X2445" s="138"/>
      <c r="Y2445" s="138"/>
      <c r="Z2445" s="138"/>
      <c r="AA2445" s="138"/>
      <c r="AB2445" s="138"/>
      <c r="AC2445" s="138"/>
      <c r="AD2445" s="138"/>
      <c r="AE2445" s="138"/>
      <c r="AF2445" s="138"/>
      <c r="AG2445" s="138"/>
    </row>
    <row r="2446" spans="1:33" s="137" customFormat="1" ht="15">
      <c r="A2446" s="178"/>
      <c r="B2446" s="273" t="s">
        <v>1408</v>
      </c>
      <c r="C2446" s="72" t="s">
        <v>832</v>
      </c>
      <c r="D2446" s="71">
        <v>590</v>
      </c>
      <c r="E2446" s="586"/>
      <c r="F2446" s="555">
        <f t="shared" si="35"/>
        <v>0</v>
      </c>
      <c r="G2446" s="159"/>
      <c r="H2446" s="138"/>
      <c r="I2446" s="138"/>
      <c r="J2446" s="138"/>
      <c r="K2446" s="138"/>
      <c r="L2446" s="138"/>
      <c r="M2446" s="138"/>
      <c r="N2446" s="138"/>
      <c r="O2446" s="138"/>
      <c r="P2446" s="138"/>
      <c r="Q2446" s="138"/>
      <c r="R2446" s="138"/>
      <c r="S2446" s="138"/>
      <c r="T2446" s="138"/>
      <c r="U2446" s="138"/>
      <c r="V2446" s="138"/>
      <c r="W2446" s="138"/>
      <c r="X2446" s="138"/>
      <c r="Y2446" s="138"/>
      <c r="Z2446" s="138"/>
      <c r="AA2446" s="138"/>
      <c r="AB2446" s="138"/>
      <c r="AC2446" s="138"/>
      <c r="AD2446" s="138"/>
      <c r="AE2446" s="138"/>
      <c r="AF2446" s="138"/>
      <c r="AG2446" s="138"/>
    </row>
    <row r="2447" spans="1:33" s="137" customFormat="1" ht="15">
      <c r="A2447" s="178"/>
      <c r="B2447" s="273" t="s">
        <v>1409</v>
      </c>
      <c r="C2447" s="72" t="s">
        <v>832</v>
      </c>
      <c r="D2447" s="71">
        <v>570</v>
      </c>
      <c r="E2447" s="586"/>
      <c r="F2447" s="555">
        <f t="shared" si="35"/>
        <v>0</v>
      </c>
      <c r="G2447" s="159"/>
      <c r="H2447" s="138"/>
      <c r="I2447" s="138"/>
      <c r="J2447" s="138"/>
      <c r="K2447" s="138"/>
      <c r="L2447" s="138"/>
      <c r="M2447" s="138"/>
      <c r="N2447" s="138"/>
      <c r="O2447" s="138"/>
      <c r="P2447" s="138"/>
      <c r="Q2447" s="138"/>
      <c r="R2447" s="138"/>
      <c r="S2447" s="138"/>
      <c r="T2447" s="138"/>
      <c r="U2447" s="138"/>
      <c r="V2447" s="138"/>
      <c r="W2447" s="138"/>
      <c r="X2447" s="138"/>
      <c r="Y2447" s="138"/>
      <c r="Z2447" s="138"/>
      <c r="AA2447" s="138"/>
      <c r="AB2447" s="138"/>
      <c r="AC2447" s="138"/>
      <c r="AD2447" s="138"/>
      <c r="AE2447" s="138"/>
      <c r="AF2447" s="138"/>
      <c r="AG2447" s="138"/>
    </row>
    <row r="2448" spans="1:33" s="137" customFormat="1" ht="15">
      <c r="A2448" s="178"/>
      <c r="B2448" s="273" t="s">
        <v>1410</v>
      </c>
      <c r="C2448" s="72" t="s">
        <v>832</v>
      </c>
      <c r="D2448" s="71">
        <v>450</v>
      </c>
      <c r="E2448" s="586"/>
      <c r="F2448" s="555">
        <f t="shared" si="35"/>
        <v>0</v>
      </c>
      <c r="G2448" s="159"/>
      <c r="H2448" s="138"/>
      <c r="I2448" s="138"/>
      <c r="J2448" s="138"/>
      <c r="K2448" s="138"/>
      <c r="L2448" s="138"/>
      <c r="M2448" s="138"/>
      <c r="N2448" s="138"/>
      <c r="O2448" s="138"/>
      <c r="P2448" s="138"/>
      <c r="Q2448" s="138"/>
      <c r="R2448" s="138"/>
      <c r="S2448" s="138"/>
      <c r="T2448" s="138"/>
      <c r="U2448" s="138"/>
      <c r="V2448" s="138"/>
      <c r="W2448" s="138"/>
      <c r="X2448" s="138"/>
      <c r="Y2448" s="138"/>
      <c r="Z2448" s="138"/>
      <c r="AA2448" s="138"/>
      <c r="AB2448" s="138"/>
      <c r="AC2448" s="138"/>
      <c r="AD2448" s="138"/>
      <c r="AE2448" s="138"/>
      <c r="AF2448" s="138"/>
      <c r="AG2448" s="138"/>
    </row>
    <row r="2449" spans="1:33" s="137" customFormat="1" ht="15">
      <c r="A2449" s="178"/>
      <c r="B2449" s="273" t="s">
        <v>1411</v>
      </c>
      <c r="C2449" s="72" t="s">
        <v>832</v>
      </c>
      <c r="D2449" s="71">
        <v>65</v>
      </c>
      <c r="E2449" s="586"/>
      <c r="F2449" s="555">
        <f t="shared" si="35"/>
        <v>0</v>
      </c>
      <c r="G2449" s="159"/>
      <c r="H2449" s="138"/>
      <c r="I2449" s="138"/>
      <c r="J2449" s="138"/>
      <c r="K2449" s="138"/>
      <c r="L2449" s="138"/>
      <c r="M2449" s="138"/>
      <c r="N2449" s="138"/>
      <c r="O2449" s="138"/>
      <c r="P2449" s="138"/>
      <c r="Q2449" s="138"/>
      <c r="R2449" s="138"/>
      <c r="S2449" s="138"/>
      <c r="T2449" s="138"/>
      <c r="U2449" s="138"/>
      <c r="V2449" s="138"/>
      <c r="W2449" s="138"/>
      <c r="X2449" s="138"/>
      <c r="Y2449" s="138"/>
      <c r="Z2449" s="138"/>
      <c r="AA2449" s="138"/>
      <c r="AB2449" s="138"/>
      <c r="AC2449" s="138"/>
      <c r="AD2449" s="138"/>
      <c r="AE2449" s="138"/>
      <c r="AF2449" s="138"/>
      <c r="AG2449" s="138"/>
    </row>
    <row r="2450" spans="1:33" s="137" customFormat="1" ht="15">
      <c r="A2450" s="178"/>
      <c r="B2450" s="273" t="s">
        <v>1412</v>
      </c>
      <c r="C2450" s="72" t="s">
        <v>832</v>
      </c>
      <c r="D2450" s="71">
        <v>40</v>
      </c>
      <c r="E2450" s="586"/>
      <c r="F2450" s="555">
        <f t="shared" si="35"/>
        <v>0</v>
      </c>
      <c r="G2450" s="159"/>
      <c r="H2450" s="138"/>
      <c r="I2450" s="138"/>
      <c r="J2450" s="138"/>
      <c r="K2450" s="138"/>
      <c r="L2450" s="138"/>
      <c r="M2450" s="138"/>
      <c r="N2450" s="138"/>
      <c r="O2450" s="138"/>
      <c r="P2450" s="138"/>
      <c r="Q2450" s="138"/>
      <c r="R2450" s="138"/>
      <c r="S2450" s="138"/>
      <c r="T2450" s="138"/>
      <c r="U2450" s="138"/>
      <c r="V2450" s="138"/>
      <c r="W2450" s="138"/>
      <c r="X2450" s="138"/>
      <c r="Y2450" s="138"/>
      <c r="Z2450" s="138"/>
      <c r="AA2450" s="138"/>
      <c r="AB2450" s="138"/>
      <c r="AC2450" s="138"/>
      <c r="AD2450" s="138"/>
      <c r="AE2450" s="138"/>
      <c r="AF2450" s="138"/>
      <c r="AG2450" s="138"/>
    </row>
    <row r="2451" spans="1:33" s="137" customFormat="1" ht="15">
      <c r="A2451" s="178"/>
      <c r="B2451" s="273"/>
      <c r="C2451" s="70"/>
      <c r="D2451" s="71"/>
      <c r="E2451" s="586"/>
      <c r="F2451" s="555"/>
      <c r="G2451" s="159"/>
      <c r="H2451" s="138"/>
      <c r="I2451" s="138"/>
      <c r="J2451" s="138"/>
      <c r="K2451" s="138"/>
      <c r="L2451" s="138"/>
      <c r="M2451" s="138"/>
      <c r="N2451" s="138"/>
      <c r="O2451" s="138"/>
      <c r="P2451" s="138"/>
      <c r="Q2451" s="138"/>
      <c r="R2451" s="138"/>
      <c r="S2451" s="138"/>
      <c r="T2451" s="138"/>
      <c r="U2451" s="138"/>
      <c r="V2451" s="138"/>
      <c r="W2451" s="138"/>
      <c r="X2451" s="138"/>
      <c r="Y2451" s="138"/>
      <c r="Z2451" s="138"/>
      <c r="AA2451" s="138"/>
      <c r="AB2451" s="138"/>
      <c r="AC2451" s="138"/>
      <c r="AD2451" s="138"/>
      <c r="AE2451" s="138"/>
      <c r="AF2451" s="138"/>
      <c r="AG2451" s="138"/>
    </row>
    <row r="2452" spans="1:33" s="137" customFormat="1" ht="306">
      <c r="A2452" s="271">
        <v>3</v>
      </c>
      <c r="B2452" s="274" t="s">
        <v>395</v>
      </c>
      <c r="C2452" s="72"/>
      <c r="D2452" s="71"/>
      <c r="E2452" s="586"/>
      <c r="F2452" s="555"/>
      <c r="G2452" s="159"/>
      <c r="H2452" s="138"/>
      <c r="I2452" s="138"/>
      <c r="J2452" s="138"/>
      <c r="K2452" s="138"/>
      <c r="L2452" s="138"/>
      <c r="M2452" s="138"/>
      <c r="N2452" s="138"/>
      <c r="O2452" s="138"/>
      <c r="P2452" s="138"/>
      <c r="Q2452" s="138"/>
      <c r="R2452" s="138"/>
      <c r="S2452" s="138"/>
      <c r="T2452" s="138"/>
      <c r="U2452" s="138"/>
      <c r="V2452" s="138"/>
      <c r="W2452" s="138"/>
      <c r="X2452" s="138"/>
      <c r="Y2452" s="138"/>
      <c r="Z2452" s="138"/>
      <c r="AA2452" s="138"/>
      <c r="AB2452" s="138"/>
      <c r="AC2452" s="138"/>
      <c r="AD2452" s="138"/>
      <c r="AE2452" s="138"/>
      <c r="AF2452" s="138"/>
      <c r="AG2452" s="138"/>
    </row>
    <row r="2453" spans="1:33" s="137" customFormat="1" ht="63.75">
      <c r="A2453" s="271"/>
      <c r="B2453" s="273" t="s">
        <v>1413</v>
      </c>
      <c r="C2453" s="72"/>
      <c r="D2453" s="71"/>
      <c r="E2453" s="586"/>
      <c r="F2453" s="555"/>
      <c r="G2453" s="159"/>
      <c r="H2453" s="275"/>
      <c r="I2453" s="138"/>
      <c r="J2453" s="138"/>
      <c r="K2453" s="138"/>
      <c r="L2453" s="138"/>
      <c r="M2453" s="138"/>
      <c r="N2453" s="138"/>
      <c r="O2453" s="138"/>
      <c r="P2453" s="138"/>
      <c r="Q2453" s="138"/>
      <c r="R2453" s="138"/>
      <c r="S2453" s="138"/>
      <c r="T2453" s="138"/>
      <c r="U2453" s="138"/>
      <c r="V2453" s="138"/>
      <c r="W2453" s="138"/>
      <c r="X2453" s="138"/>
      <c r="Y2453" s="138"/>
      <c r="Z2453" s="138"/>
      <c r="AA2453" s="138"/>
      <c r="AB2453" s="138"/>
      <c r="AC2453" s="138"/>
      <c r="AD2453" s="138"/>
      <c r="AE2453" s="138"/>
      <c r="AF2453" s="138"/>
      <c r="AG2453" s="138"/>
    </row>
    <row r="2454" spans="1:33" s="137" customFormat="1" ht="76.5">
      <c r="A2454" s="271"/>
      <c r="B2454" s="273" t="s">
        <v>396</v>
      </c>
      <c r="C2454" s="72"/>
      <c r="D2454" s="71"/>
      <c r="E2454" s="586"/>
      <c r="F2454" s="555"/>
      <c r="G2454" s="159"/>
      <c r="H2454" s="138"/>
      <c r="I2454" s="138"/>
      <c r="J2454" s="138"/>
      <c r="K2454" s="138"/>
      <c r="L2454" s="138"/>
      <c r="M2454" s="138"/>
      <c r="N2454" s="138"/>
      <c r="O2454" s="138"/>
      <c r="P2454" s="138"/>
      <c r="Q2454" s="138"/>
      <c r="R2454" s="138"/>
      <c r="S2454" s="138"/>
      <c r="T2454" s="138"/>
      <c r="U2454" s="138"/>
      <c r="V2454" s="138"/>
      <c r="W2454" s="138"/>
      <c r="X2454" s="138"/>
      <c r="Y2454" s="138"/>
      <c r="Z2454" s="138"/>
      <c r="AA2454" s="138"/>
      <c r="AB2454" s="138"/>
      <c r="AC2454" s="138"/>
      <c r="AD2454" s="138"/>
      <c r="AE2454" s="138"/>
      <c r="AF2454" s="138"/>
      <c r="AG2454" s="138"/>
    </row>
    <row r="2455" spans="1:33" s="137" customFormat="1" ht="38.25">
      <c r="A2455" s="271"/>
      <c r="B2455" s="273" t="s">
        <v>397</v>
      </c>
      <c r="C2455" s="72"/>
      <c r="D2455" s="71"/>
      <c r="E2455" s="586"/>
      <c r="F2455" s="555"/>
      <c r="G2455" s="159"/>
      <c r="H2455" s="138"/>
      <c r="I2455" s="138"/>
      <c r="J2455" s="138"/>
      <c r="K2455" s="138"/>
      <c r="L2455" s="138"/>
      <c r="M2455" s="138"/>
      <c r="N2455" s="138"/>
      <c r="O2455" s="138"/>
      <c r="P2455" s="138"/>
      <c r="Q2455" s="138"/>
      <c r="R2455" s="138"/>
      <c r="S2455" s="138"/>
      <c r="T2455" s="138"/>
      <c r="U2455" s="138"/>
      <c r="V2455" s="138"/>
      <c r="W2455" s="138"/>
      <c r="X2455" s="138"/>
      <c r="Y2455" s="138"/>
      <c r="Z2455" s="138"/>
      <c r="AA2455" s="138"/>
      <c r="AB2455" s="138"/>
      <c r="AC2455" s="138"/>
      <c r="AD2455" s="138"/>
      <c r="AE2455" s="138"/>
      <c r="AF2455" s="138"/>
      <c r="AG2455" s="138"/>
    </row>
    <row r="2456" spans="1:33" s="137" customFormat="1" ht="25.5">
      <c r="A2456" s="271"/>
      <c r="B2456" s="273" t="s">
        <v>1414</v>
      </c>
      <c r="C2456" s="72"/>
      <c r="D2456" s="71"/>
      <c r="E2456" s="586"/>
      <c r="F2456" s="555"/>
      <c r="G2456" s="159"/>
      <c r="H2456" s="138"/>
      <c r="I2456" s="138"/>
      <c r="J2456" s="138"/>
      <c r="K2456" s="138"/>
      <c r="L2456" s="138"/>
      <c r="M2456" s="138"/>
      <c r="N2456" s="138"/>
      <c r="O2456" s="138"/>
      <c r="P2456" s="138"/>
      <c r="Q2456" s="138"/>
      <c r="R2456" s="138"/>
      <c r="S2456" s="138"/>
      <c r="T2456" s="138"/>
      <c r="U2456" s="138"/>
      <c r="V2456" s="138"/>
      <c r="W2456" s="138"/>
      <c r="X2456" s="138"/>
      <c r="Y2456" s="138"/>
      <c r="Z2456" s="138"/>
      <c r="AA2456" s="138"/>
      <c r="AB2456" s="138"/>
      <c r="AC2456" s="138"/>
      <c r="AD2456" s="138"/>
      <c r="AE2456" s="138"/>
      <c r="AF2456" s="138"/>
      <c r="AG2456" s="138"/>
    </row>
    <row r="2457" spans="1:33" s="137" customFormat="1" ht="15">
      <c r="A2457" s="271"/>
      <c r="B2457" s="273" t="s">
        <v>1415</v>
      </c>
      <c r="C2457" s="72"/>
      <c r="D2457" s="71"/>
      <c r="E2457" s="586"/>
      <c r="F2457" s="555"/>
      <c r="G2457" s="159"/>
      <c r="H2457" s="138"/>
      <c r="I2457" s="138"/>
      <c r="J2457" s="138"/>
      <c r="K2457" s="138"/>
      <c r="L2457" s="138"/>
      <c r="M2457" s="138"/>
      <c r="N2457" s="138"/>
      <c r="O2457" s="138"/>
      <c r="P2457" s="138"/>
      <c r="Q2457" s="138"/>
      <c r="R2457" s="138"/>
      <c r="S2457" s="138"/>
      <c r="T2457" s="138"/>
      <c r="U2457" s="138"/>
      <c r="V2457" s="138"/>
      <c r="W2457" s="138"/>
      <c r="X2457" s="138"/>
      <c r="Y2457" s="138"/>
      <c r="Z2457" s="138"/>
      <c r="AA2457" s="138"/>
      <c r="AB2457" s="138"/>
      <c r="AC2457" s="138"/>
      <c r="AD2457" s="138"/>
      <c r="AE2457" s="138"/>
      <c r="AF2457" s="138"/>
      <c r="AG2457" s="138"/>
    </row>
    <row r="2458" spans="1:33" s="137" customFormat="1" ht="15">
      <c r="A2458" s="178"/>
      <c r="B2458" s="273" t="s">
        <v>1416</v>
      </c>
      <c r="C2458" s="73" t="s">
        <v>886</v>
      </c>
      <c r="D2458" s="71">
        <v>4</v>
      </c>
      <c r="E2458" s="586"/>
      <c r="F2458" s="555">
        <f>D2458*E2458</f>
        <v>0</v>
      </c>
      <c r="G2458" s="159"/>
      <c r="H2458" s="138"/>
      <c r="I2458" s="138"/>
      <c r="J2458" s="138"/>
      <c r="K2458" s="138"/>
      <c r="L2458" s="138"/>
      <c r="M2458" s="138"/>
      <c r="N2458" s="138"/>
      <c r="O2458" s="138"/>
      <c r="P2458" s="138"/>
      <c r="Q2458" s="138"/>
      <c r="R2458" s="138"/>
      <c r="S2458" s="138"/>
      <c r="T2458" s="138"/>
      <c r="U2458" s="138"/>
      <c r="V2458" s="138"/>
      <c r="W2458" s="138"/>
      <c r="X2458" s="138"/>
      <c r="Y2458" s="138"/>
      <c r="Z2458" s="138"/>
      <c r="AA2458" s="138"/>
      <c r="AB2458" s="138"/>
      <c r="AC2458" s="138"/>
      <c r="AD2458" s="138"/>
      <c r="AE2458" s="138"/>
      <c r="AF2458" s="138"/>
      <c r="AG2458" s="138"/>
    </row>
    <row r="2459" spans="1:33" s="137" customFormat="1" ht="15">
      <c r="A2459" s="178"/>
      <c r="B2459" s="273" t="s">
        <v>1417</v>
      </c>
      <c r="C2459" s="73" t="s">
        <v>886</v>
      </c>
      <c r="D2459" s="71">
        <v>4</v>
      </c>
      <c r="E2459" s="586"/>
      <c r="F2459" s="555">
        <f>D2459*E2459</f>
        <v>0</v>
      </c>
      <c r="G2459" s="159"/>
      <c r="H2459" s="138"/>
      <c r="I2459" s="138"/>
      <c r="J2459" s="138"/>
      <c r="K2459" s="138"/>
      <c r="L2459" s="138"/>
      <c r="M2459" s="138"/>
      <c r="N2459" s="138"/>
      <c r="O2459" s="138"/>
      <c r="P2459" s="138"/>
      <c r="Q2459" s="138"/>
      <c r="R2459" s="138"/>
      <c r="S2459" s="138"/>
      <c r="T2459" s="138"/>
      <c r="U2459" s="138"/>
      <c r="V2459" s="138"/>
      <c r="W2459" s="138"/>
      <c r="X2459" s="138"/>
      <c r="Y2459" s="138"/>
      <c r="Z2459" s="138"/>
      <c r="AA2459" s="138"/>
      <c r="AB2459" s="138"/>
      <c r="AC2459" s="138"/>
      <c r="AD2459" s="138"/>
      <c r="AE2459" s="138"/>
      <c r="AF2459" s="138"/>
      <c r="AG2459" s="138"/>
    </row>
    <row r="2460" spans="1:33" s="137" customFormat="1" ht="15">
      <c r="A2460" s="178"/>
      <c r="B2460" s="273" t="s">
        <v>1418</v>
      </c>
      <c r="C2460" s="73" t="s">
        <v>886</v>
      </c>
      <c r="D2460" s="71">
        <v>2</v>
      </c>
      <c r="E2460" s="586"/>
      <c r="F2460" s="555">
        <f>D2460*E2460</f>
        <v>0</v>
      </c>
      <c r="G2460" s="159"/>
      <c r="H2460" s="138"/>
      <c r="I2460" s="138"/>
      <c r="J2460" s="138"/>
      <c r="K2460" s="138"/>
      <c r="L2460" s="138"/>
      <c r="M2460" s="138"/>
      <c r="N2460" s="138"/>
      <c r="O2460" s="138"/>
      <c r="P2460" s="138"/>
      <c r="Q2460" s="138"/>
      <c r="R2460" s="138"/>
      <c r="S2460" s="138"/>
      <c r="T2460" s="138"/>
      <c r="U2460" s="138"/>
      <c r="V2460" s="138"/>
      <c r="W2460" s="138"/>
      <c r="X2460" s="138"/>
      <c r="Y2460" s="138"/>
      <c r="Z2460" s="138"/>
      <c r="AA2460" s="138"/>
      <c r="AB2460" s="138"/>
      <c r="AC2460" s="138"/>
      <c r="AD2460" s="138"/>
      <c r="AE2460" s="138"/>
      <c r="AF2460" s="138"/>
      <c r="AG2460" s="138"/>
    </row>
    <row r="2461" spans="1:33" s="137" customFormat="1" ht="15">
      <c r="A2461" s="178"/>
      <c r="B2461" s="273" t="s">
        <v>1419</v>
      </c>
      <c r="C2461" s="73" t="s">
        <v>886</v>
      </c>
      <c r="D2461" s="71">
        <v>4</v>
      </c>
      <c r="E2461" s="586"/>
      <c r="F2461" s="555">
        <f>D2461*E2461</f>
        <v>0</v>
      </c>
      <c r="G2461" s="159"/>
      <c r="H2461" s="138"/>
      <c r="I2461" s="138"/>
      <c r="J2461" s="138"/>
      <c r="K2461" s="138"/>
      <c r="L2461" s="138"/>
      <c r="M2461" s="138"/>
      <c r="N2461" s="138"/>
      <c r="O2461" s="138"/>
      <c r="P2461" s="138"/>
      <c r="Q2461" s="138"/>
      <c r="R2461" s="138"/>
      <c r="S2461" s="138"/>
      <c r="T2461" s="138"/>
      <c r="U2461" s="138"/>
      <c r="V2461" s="138"/>
      <c r="W2461" s="138"/>
      <c r="X2461" s="138"/>
      <c r="Y2461" s="138"/>
      <c r="Z2461" s="138"/>
      <c r="AA2461" s="138"/>
      <c r="AB2461" s="138"/>
      <c r="AC2461" s="138"/>
      <c r="AD2461" s="138"/>
      <c r="AE2461" s="138"/>
      <c r="AF2461" s="138"/>
      <c r="AG2461" s="138"/>
    </row>
    <row r="2462" spans="1:33" s="137" customFormat="1" ht="15">
      <c r="A2462" s="178"/>
      <c r="B2462" s="273"/>
      <c r="C2462" s="73"/>
      <c r="D2462" s="71"/>
      <c r="E2462" s="586"/>
      <c r="F2462" s="555"/>
      <c r="G2462" s="159"/>
      <c r="H2462" s="138"/>
      <c r="I2462" s="138"/>
      <c r="J2462" s="138"/>
      <c r="K2462" s="138"/>
      <c r="L2462" s="138"/>
      <c r="M2462" s="138"/>
      <c r="N2462" s="138"/>
      <c r="O2462" s="138"/>
      <c r="P2462" s="138"/>
      <c r="Q2462" s="138"/>
      <c r="R2462" s="138"/>
      <c r="S2462" s="138"/>
      <c r="T2462" s="138"/>
      <c r="U2462" s="138"/>
      <c r="V2462" s="138"/>
      <c r="W2462" s="138"/>
      <c r="X2462" s="138"/>
      <c r="Y2462" s="138"/>
      <c r="Z2462" s="138"/>
      <c r="AA2462" s="138"/>
      <c r="AB2462" s="138"/>
      <c r="AC2462" s="138"/>
      <c r="AD2462" s="138"/>
      <c r="AE2462" s="138"/>
      <c r="AF2462" s="138"/>
      <c r="AG2462" s="138"/>
    </row>
    <row r="2463" spans="1:33" s="137" customFormat="1" ht="306">
      <c r="A2463" s="271">
        <v>4</v>
      </c>
      <c r="B2463" s="274" t="s">
        <v>477</v>
      </c>
      <c r="C2463" s="759"/>
      <c r="D2463" s="759"/>
      <c r="E2463" s="586"/>
      <c r="F2463" s="760"/>
      <c r="G2463" s="159"/>
      <c r="H2463" s="138"/>
      <c r="I2463" s="138"/>
      <c r="J2463" s="138"/>
      <c r="K2463" s="138"/>
      <c r="L2463" s="138"/>
      <c r="M2463" s="138"/>
      <c r="N2463" s="138"/>
      <c r="O2463" s="138"/>
      <c r="P2463" s="138"/>
      <c r="Q2463" s="138"/>
      <c r="R2463" s="138"/>
      <c r="S2463" s="138"/>
      <c r="T2463" s="138"/>
      <c r="U2463" s="138"/>
      <c r="V2463" s="138"/>
      <c r="W2463" s="138"/>
      <c r="X2463" s="138"/>
      <c r="Y2463" s="138"/>
      <c r="Z2463" s="138"/>
      <c r="AA2463" s="138"/>
      <c r="AB2463" s="138"/>
      <c r="AC2463" s="138"/>
      <c r="AD2463" s="138"/>
      <c r="AE2463" s="138"/>
      <c r="AF2463" s="138"/>
      <c r="AG2463" s="138"/>
    </row>
    <row r="2464" spans="1:33" s="137" customFormat="1" ht="51">
      <c r="A2464" s="271"/>
      <c r="B2464" s="273" t="s">
        <v>1420</v>
      </c>
      <c r="C2464" s="72"/>
      <c r="D2464" s="71"/>
      <c r="E2464" s="586"/>
      <c r="F2464" s="555"/>
      <c r="G2464" s="159"/>
      <c r="H2464" s="138"/>
      <c r="I2464" s="138"/>
      <c r="J2464" s="138"/>
      <c r="K2464" s="138"/>
      <c r="L2464" s="138"/>
      <c r="M2464" s="138"/>
      <c r="N2464" s="138"/>
      <c r="O2464" s="138"/>
      <c r="P2464" s="138"/>
      <c r="Q2464" s="138"/>
      <c r="R2464" s="138"/>
      <c r="S2464" s="138"/>
      <c r="T2464" s="138"/>
      <c r="U2464" s="138"/>
      <c r="V2464" s="138"/>
      <c r="W2464" s="138"/>
      <c r="X2464" s="138"/>
      <c r="Y2464" s="138"/>
      <c r="Z2464" s="138"/>
      <c r="AA2464" s="138"/>
      <c r="AB2464" s="138"/>
      <c r="AC2464" s="138"/>
      <c r="AD2464" s="138"/>
      <c r="AE2464" s="138"/>
      <c r="AF2464" s="138"/>
      <c r="AG2464" s="138"/>
    </row>
    <row r="2465" spans="1:33" s="137" customFormat="1" ht="15">
      <c r="A2465" s="271"/>
      <c r="B2465" s="273" t="s">
        <v>1421</v>
      </c>
      <c r="C2465" s="72"/>
      <c r="D2465" s="71"/>
      <c r="E2465" s="586"/>
      <c r="F2465" s="555"/>
      <c r="G2465" s="159"/>
      <c r="H2465" s="138"/>
      <c r="I2465" s="138"/>
      <c r="J2465" s="138"/>
      <c r="K2465" s="138"/>
      <c r="L2465" s="138"/>
      <c r="M2465" s="138"/>
      <c r="N2465" s="138"/>
      <c r="O2465" s="138"/>
      <c r="P2465" s="138"/>
      <c r="Q2465" s="138"/>
      <c r="R2465" s="138"/>
      <c r="S2465" s="138"/>
      <c r="T2465" s="138"/>
      <c r="U2465" s="138"/>
      <c r="V2465" s="138"/>
      <c r="W2465" s="138"/>
      <c r="X2465" s="138"/>
      <c r="Y2465" s="138"/>
      <c r="Z2465" s="138"/>
      <c r="AA2465" s="138"/>
      <c r="AB2465" s="138"/>
      <c r="AC2465" s="138"/>
      <c r="AD2465" s="138"/>
      <c r="AE2465" s="138"/>
      <c r="AF2465" s="138"/>
      <c r="AG2465" s="138"/>
    </row>
    <row r="2466" spans="1:33" s="137" customFormat="1" ht="25.5">
      <c r="A2466" s="271"/>
      <c r="B2466" s="273" t="s">
        <v>1422</v>
      </c>
      <c r="C2466" s="72"/>
      <c r="D2466" s="71"/>
      <c r="E2466" s="586"/>
      <c r="F2466" s="555"/>
      <c r="G2466" s="159"/>
      <c r="H2466" s="138"/>
      <c r="I2466" s="138"/>
      <c r="J2466" s="138"/>
      <c r="K2466" s="138"/>
      <c r="L2466" s="138"/>
      <c r="M2466" s="138"/>
      <c r="N2466" s="138"/>
      <c r="O2466" s="138"/>
      <c r="P2466" s="138"/>
      <c r="Q2466" s="138"/>
      <c r="R2466" s="138"/>
      <c r="S2466" s="138"/>
      <c r="T2466" s="138"/>
      <c r="U2466" s="138"/>
      <c r="V2466" s="138"/>
      <c r="W2466" s="138"/>
      <c r="X2466" s="138"/>
      <c r="Y2466" s="138"/>
      <c r="Z2466" s="138"/>
      <c r="AA2466" s="138"/>
      <c r="AB2466" s="138"/>
      <c r="AC2466" s="138"/>
      <c r="AD2466" s="138"/>
      <c r="AE2466" s="138"/>
      <c r="AF2466" s="138"/>
      <c r="AG2466" s="138"/>
    </row>
    <row r="2467" spans="1:33" s="137" customFormat="1" ht="15">
      <c r="A2467" s="271"/>
      <c r="B2467" s="273" t="s">
        <v>1423</v>
      </c>
      <c r="C2467" s="72"/>
      <c r="D2467" s="71"/>
      <c r="E2467" s="586"/>
      <c r="F2467" s="555"/>
      <c r="G2467" s="159"/>
      <c r="H2467" s="138"/>
      <c r="I2467" s="138"/>
      <c r="J2467" s="138"/>
      <c r="K2467" s="138"/>
      <c r="L2467" s="138"/>
      <c r="M2467" s="138"/>
      <c r="N2467" s="138"/>
      <c r="O2467" s="138"/>
      <c r="P2467" s="138"/>
      <c r="Q2467" s="138"/>
      <c r="R2467" s="138"/>
      <c r="S2467" s="138"/>
      <c r="T2467" s="138"/>
      <c r="U2467" s="138"/>
      <c r="V2467" s="138"/>
      <c r="W2467" s="138"/>
      <c r="X2467" s="138"/>
      <c r="Y2467" s="138"/>
      <c r="Z2467" s="138"/>
      <c r="AA2467" s="138"/>
      <c r="AB2467" s="138"/>
      <c r="AC2467" s="138"/>
      <c r="AD2467" s="138"/>
      <c r="AE2467" s="138"/>
      <c r="AF2467" s="138"/>
      <c r="AG2467" s="138"/>
    </row>
    <row r="2468" spans="1:33" s="137" customFormat="1" ht="15">
      <c r="A2468" s="178"/>
      <c r="B2468" s="273"/>
      <c r="C2468" s="73" t="s">
        <v>886</v>
      </c>
      <c r="D2468" s="71">
        <v>2</v>
      </c>
      <c r="E2468" s="586"/>
      <c r="F2468" s="555">
        <f>D2468*E2468</f>
        <v>0</v>
      </c>
      <c r="G2468" s="159"/>
      <c r="H2468" s="138"/>
      <c r="I2468" s="138"/>
      <c r="J2468" s="138"/>
      <c r="K2468" s="138"/>
      <c r="L2468" s="138"/>
      <c r="M2468" s="138"/>
      <c r="N2468" s="138"/>
      <c r="O2468" s="138"/>
      <c r="P2468" s="138"/>
      <c r="Q2468" s="138"/>
      <c r="R2468" s="138"/>
      <c r="S2468" s="138"/>
      <c r="T2468" s="138"/>
      <c r="U2468" s="138"/>
      <c r="V2468" s="138"/>
      <c r="W2468" s="138"/>
      <c r="X2468" s="138"/>
      <c r="Y2468" s="138"/>
      <c r="Z2468" s="138"/>
      <c r="AA2468" s="138"/>
      <c r="AB2468" s="138"/>
      <c r="AC2468" s="138"/>
      <c r="AD2468" s="138"/>
      <c r="AE2468" s="138"/>
      <c r="AF2468" s="138"/>
      <c r="AG2468" s="138"/>
    </row>
    <row r="2469" spans="1:33" s="137" customFormat="1" ht="229.5">
      <c r="A2469" s="271">
        <v>5</v>
      </c>
      <c r="B2469" s="274" t="s">
        <v>478</v>
      </c>
      <c r="C2469" s="759"/>
      <c r="D2469" s="759"/>
      <c r="E2469" s="586"/>
      <c r="F2469" s="760"/>
      <c r="G2469" s="159"/>
      <c r="H2469" s="138"/>
      <c r="I2469" s="138"/>
      <c r="J2469" s="138"/>
      <c r="K2469" s="138"/>
      <c r="L2469" s="138"/>
      <c r="M2469" s="138"/>
      <c r="N2469" s="138"/>
      <c r="O2469" s="138"/>
      <c r="P2469" s="138"/>
      <c r="Q2469" s="138"/>
      <c r="R2469" s="138"/>
      <c r="S2469" s="138"/>
      <c r="T2469" s="138"/>
      <c r="U2469" s="138"/>
      <c r="V2469" s="138"/>
      <c r="W2469" s="138"/>
      <c r="X2469" s="138"/>
      <c r="Y2469" s="138"/>
      <c r="Z2469" s="138"/>
      <c r="AA2469" s="138"/>
      <c r="AB2469" s="138"/>
      <c r="AC2469" s="138"/>
      <c r="AD2469" s="138"/>
      <c r="AE2469" s="138"/>
      <c r="AF2469" s="138"/>
      <c r="AG2469" s="138"/>
    </row>
    <row r="2470" spans="1:33" s="137" customFormat="1" ht="51">
      <c r="A2470" s="271"/>
      <c r="B2470" s="273" t="s">
        <v>1420</v>
      </c>
      <c r="C2470" s="72"/>
      <c r="D2470" s="71"/>
      <c r="E2470" s="586"/>
      <c r="F2470" s="555"/>
      <c r="G2470" s="159"/>
      <c r="H2470" s="138"/>
      <c r="I2470" s="138"/>
      <c r="J2470" s="138"/>
      <c r="K2470" s="138"/>
      <c r="L2470" s="138"/>
      <c r="M2470" s="138"/>
      <c r="N2470" s="138"/>
      <c r="O2470" s="138"/>
      <c r="P2470" s="138"/>
      <c r="Q2470" s="138"/>
      <c r="R2470" s="138"/>
      <c r="S2470" s="138"/>
      <c r="T2470" s="138"/>
      <c r="U2470" s="138"/>
      <c r="V2470" s="138"/>
      <c r="W2470" s="138"/>
      <c r="X2470" s="138"/>
      <c r="Y2470" s="138"/>
      <c r="Z2470" s="138"/>
      <c r="AA2470" s="138"/>
      <c r="AB2470" s="138"/>
      <c r="AC2470" s="138"/>
      <c r="AD2470" s="138"/>
      <c r="AE2470" s="138"/>
      <c r="AF2470" s="138"/>
      <c r="AG2470" s="138"/>
    </row>
    <row r="2471" spans="1:33" s="137" customFormat="1" ht="25.5">
      <c r="A2471" s="271"/>
      <c r="B2471" s="273" t="s">
        <v>1424</v>
      </c>
      <c r="C2471" s="72"/>
      <c r="D2471" s="71"/>
      <c r="E2471" s="586"/>
      <c r="F2471" s="555"/>
      <c r="G2471" s="159"/>
      <c r="H2471" s="138"/>
      <c r="I2471" s="138"/>
      <c r="J2471" s="138"/>
      <c r="K2471" s="138"/>
      <c r="L2471" s="138"/>
      <c r="M2471" s="138"/>
      <c r="N2471" s="138"/>
      <c r="O2471" s="138"/>
      <c r="P2471" s="138"/>
      <c r="Q2471" s="138"/>
      <c r="R2471" s="138"/>
      <c r="S2471" s="138"/>
      <c r="T2471" s="138"/>
      <c r="U2471" s="138"/>
      <c r="V2471" s="138"/>
      <c r="W2471" s="138"/>
      <c r="X2471" s="138"/>
      <c r="Y2471" s="138"/>
      <c r="Z2471" s="138"/>
      <c r="AA2471" s="138"/>
      <c r="AB2471" s="138"/>
      <c r="AC2471" s="138"/>
      <c r="AD2471" s="138"/>
      <c r="AE2471" s="138"/>
      <c r="AF2471" s="138"/>
      <c r="AG2471" s="138"/>
    </row>
    <row r="2472" spans="1:33" s="137" customFormat="1" ht="15">
      <c r="A2472" s="271"/>
      <c r="B2472" s="273" t="s">
        <v>1425</v>
      </c>
      <c r="C2472" s="72"/>
      <c r="D2472" s="71"/>
      <c r="E2472" s="586"/>
      <c r="F2472" s="555"/>
      <c r="G2472" s="159"/>
      <c r="H2472" s="138"/>
      <c r="I2472" s="138"/>
      <c r="J2472" s="138"/>
      <c r="K2472" s="138"/>
      <c r="L2472" s="138"/>
      <c r="M2472" s="138"/>
      <c r="N2472" s="138"/>
      <c r="O2472" s="138"/>
      <c r="P2472" s="138"/>
      <c r="Q2472" s="138"/>
      <c r="R2472" s="138"/>
      <c r="S2472" s="138"/>
      <c r="T2472" s="138"/>
      <c r="U2472" s="138"/>
      <c r="V2472" s="138"/>
      <c r="W2472" s="138"/>
      <c r="X2472" s="138"/>
      <c r="Y2472" s="138"/>
      <c r="Z2472" s="138"/>
      <c r="AA2472" s="138"/>
      <c r="AB2472" s="138"/>
      <c r="AC2472" s="138"/>
      <c r="AD2472" s="138"/>
      <c r="AE2472" s="138"/>
      <c r="AF2472" s="138"/>
      <c r="AG2472" s="138"/>
    </row>
    <row r="2473" spans="1:33" s="137" customFormat="1" ht="15">
      <c r="A2473" s="178"/>
      <c r="B2473" s="273"/>
      <c r="C2473" s="73" t="s">
        <v>886</v>
      </c>
      <c r="D2473" s="71">
        <v>2</v>
      </c>
      <c r="E2473" s="586"/>
      <c r="F2473" s="555">
        <f>D2473*E2473</f>
        <v>0</v>
      </c>
      <c r="G2473" s="159"/>
      <c r="H2473" s="138"/>
      <c r="I2473" s="138"/>
      <c r="J2473" s="138"/>
      <c r="K2473" s="138"/>
      <c r="L2473" s="138"/>
      <c r="M2473" s="138"/>
      <c r="N2473" s="138"/>
      <c r="O2473" s="138"/>
      <c r="P2473" s="138"/>
      <c r="Q2473" s="138"/>
      <c r="R2473" s="138"/>
      <c r="S2473" s="138"/>
      <c r="T2473" s="138"/>
      <c r="U2473" s="138"/>
      <c r="V2473" s="138"/>
      <c r="W2473" s="138"/>
      <c r="X2473" s="138"/>
      <c r="Y2473" s="138"/>
      <c r="Z2473" s="138"/>
      <c r="AA2473" s="138"/>
      <c r="AB2473" s="138"/>
      <c r="AC2473" s="138"/>
      <c r="AD2473" s="138"/>
      <c r="AE2473" s="138"/>
      <c r="AF2473" s="138"/>
      <c r="AG2473" s="138"/>
    </row>
    <row r="2474" spans="1:33" s="137" customFormat="1" ht="293.25">
      <c r="A2474" s="271">
        <v>6</v>
      </c>
      <c r="B2474" s="273" t="s">
        <v>479</v>
      </c>
      <c r="C2474" s="70"/>
      <c r="D2474" s="71"/>
      <c r="E2474" s="586"/>
      <c r="F2474" s="555"/>
      <c r="G2474" s="159"/>
      <c r="H2474" s="138"/>
      <c r="I2474" s="138"/>
      <c r="J2474" s="138"/>
      <c r="K2474" s="138"/>
      <c r="L2474" s="138"/>
      <c r="M2474" s="138"/>
      <c r="N2474" s="138"/>
      <c r="O2474" s="138"/>
      <c r="P2474" s="138"/>
      <c r="Q2474" s="138"/>
      <c r="R2474" s="138"/>
      <c r="S2474" s="138"/>
      <c r="T2474" s="138"/>
      <c r="U2474" s="138"/>
      <c r="V2474" s="138"/>
      <c r="W2474" s="138"/>
      <c r="X2474" s="138"/>
      <c r="Y2474" s="138"/>
      <c r="Z2474" s="138"/>
      <c r="AA2474" s="138"/>
      <c r="AB2474" s="138"/>
      <c r="AC2474" s="138"/>
      <c r="AD2474" s="138"/>
      <c r="AE2474" s="138"/>
      <c r="AF2474" s="138"/>
      <c r="AG2474" s="138"/>
    </row>
    <row r="2475" spans="1:33" s="137" customFormat="1" ht="63.75">
      <c r="A2475" s="271"/>
      <c r="B2475" s="273" t="s">
        <v>1426</v>
      </c>
      <c r="C2475" s="70"/>
      <c r="D2475" s="71"/>
      <c r="E2475" s="586"/>
      <c r="F2475" s="555"/>
      <c r="G2475" s="159"/>
      <c r="H2475" s="138"/>
      <c r="I2475" s="138"/>
      <c r="J2475" s="138"/>
      <c r="K2475" s="138"/>
      <c r="L2475" s="138"/>
      <c r="M2475" s="138"/>
      <c r="N2475" s="138"/>
      <c r="O2475" s="138"/>
      <c r="P2475" s="138"/>
      <c r="Q2475" s="138"/>
      <c r="R2475" s="138"/>
      <c r="S2475" s="138"/>
      <c r="T2475" s="138"/>
      <c r="U2475" s="138"/>
      <c r="V2475" s="138"/>
      <c r="W2475" s="138"/>
      <c r="X2475" s="138"/>
      <c r="Y2475" s="138"/>
      <c r="Z2475" s="138"/>
      <c r="AA2475" s="138"/>
      <c r="AB2475" s="138"/>
      <c r="AC2475" s="138"/>
      <c r="AD2475" s="138"/>
      <c r="AE2475" s="138"/>
      <c r="AF2475" s="138"/>
      <c r="AG2475" s="138"/>
    </row>
    <row r="2476" spans="1:33" s="137" customFormat="1" ht="63.75">
      <c r="A2476" s="271"/>
      <c r="B2476" s="274" t="s">
        <v>480</v>
      </c>
      <c r="C2476" s="70"/>
      <c r="D2476" s="71"/>
      <c r="E2476" s="586"/>
      <c r="F2476" s="555"/>
      <c r="G2476" s="159"/>
      <c r="H2476" s="138"/>
      <c r="I2476" s="138"/>
      <c r="J2476" s="138"/>
      <c r="K2476" s="138"/>
      <c r="L2476" s="138"/>
      <c r="M2476" s="138"/>
      <c r="N2476" s="138"/>
      <c r="O2476" s="138"/>
      <c r="P2476" s="138"/>
      <c r="Q2476" s="138"/>
      <c r="R2476" s="138"/>
      <c r="S2476" s="138"/>
      <c r="T2476" s="138"/>
      <c r="U2476" s="138"/>
      <c r="V2476" s="138"/>
      <c r="W2476" s="138"/>
      <c r="X2476" s="138"/>
      <c r="Y2476" s="138"/>
      <c r="Z2476" s="138"/>
      <c r="AA2476" s="138"/>
      <c r="AB2476" s="138"/>
      <c r="AC2476" s="138"/>
      <c r="AD2476" s="138"/>
      <c r="AE2476" s="138"/>
      <c r="AF2476" s="138"/>
      <c r="AG2476" s="138"/>
    </row>
    <row r="2477" spans="1:33" s="137" customFormat="1" ht="38.25">
      <c r="A2477" s="271"/>
      <c r="B2477" s="273" t="s">
        <v>1427</v>
      </c>
      <c r="C2477" s="70"/>
      <c r="D2477" s="71"/>
      <c r="E2477" s="586"/>
      <c r="F2477" s="555"/>
      <c r="G2477" s="159"/>
      <c r="H2477" s="138"/>
      <c r="I2477" s="138"/>
      <c r="J2477" s="138"/>
      <c r="K2477" s="138"/>
      <c r="L2477" s="138"/>
      <c r="M2477" s="138"/>
      <c r="N2477" s="138"/>
      <c r="O2477" s="138"/>
      <c r="P2477" s="138"/>
      <c r="Q2477" s="138"/>
      <c r="R2477" s="138"/>
      <c r="S2477" s="138"/>
      <c r="T2477" s="138"/>
      <c r="U2477" s="138"/>
      <c r="V2477" s="138"/>
      <c r="W2477" s="138"/>
      <c r="X2477" s="138"/>
      <c r="Y2477" s="138"/>
      <c r="Z2477" s="138"/>
      <c r="AA2477" s="138"/>
      <c r="AB2477" s="138"/>
      <c r="AC2477" s="138"/>
      <c r="AD2477" s="138"/>
      <c r="AE2477" s="138"/>
      <c r="AF2477" s="138"/>
      <c r="AG2477" s="138"/>
    </row>
    <row r="2478" spans="1:33" s="137" customFormat="1" ht="89.25">
      <c r="A2478" s="271"/>
      <c r="B2478" s="273" t="s">
        <v>481</v>
      </c>
      <c r="C2478" s="70"/>
      <c r="D2478" s="71"/>
      <c r="E2478" s="586"/>
      <c r="F2478" s="555"/>
      <c r="G2478" s="159"/>
      <c r="H2478" s="138"/>
      <c r="I2478" s="138"/>
      <c r="J2478" s="138"/>
      <c r="K2478" s="138"/>
      <c r="L2478" s="138"/>
      <c r="M2478" s="138"/>
      <c r="N2478" s="138"/>
      <c r="O2478" s="138"/>
      <c r="P2478" s="138"/>
      <c r="Q2478" s="138"/>
      <c r="R2478" s="138"/>
      <c r="S2478" s="138"/>
      <c r="T2478" s="138"/>
      <c r="U2478" s="138"/>
      <c r="V2478" s="138"/>
      <c r="W2478" s="138"/>
      <c r="X2478" s="138"/>
      <c r="Y2478" s="138"/>
      <c r="Z2478" s="138"/>
      <c r="AA2478" s="138"/>
      <c r="AB2478" s="138"/>
      <c r="AC2478" s="138"/>
      <c r="AD2478" s="138"/>
      <c r="AE2478" s="138"/>
      <c r="AF2478" s="138"/>
      <c r="AG2478" s="138"/>
    </row>
    <row r="2479" spans="1:33" s="137" customFormat="1" ht="63.75">
      <c r="A2479" s="271"/>
      <c r="B2479" s="273" t="s">
        <v>1428</v>
      </c>
      <c r="C2479" s="70"/>
      <c r="D2479" s="71"/>
      <c r="E2479" s="586"/>
      <c r="F2479" s="555"/>
      <c r="G2479" s="159"/>
      <c r="H2479" s="138"/>
      <c r="I2479" s="138"/>
      <c r="J2479" s="138"/>
      <c r="K2479" s="138"/>
      <c r="L2479" s="138"/>
      <c r="M2479" s="138"/>
      <c r="N2479" s="138"/>
      <c r="O2479" s="138"/>
      <c r="P2479" s="138"/>
      <c r="Q2479" s="138"/>
      <c r="R2479" s="138"/>
      <c r="S2479" s="138"/>
      <c r="T2479" s="138"/>
      <c r="U2479" s="138"/>
      <c r="V2479" s="138"/>
      <c r="W2479" s="138"/>
      <c r="X2479" s="138"/>
      <c r="Y2479" s="138"/>
      <c r="Z2479" s="138"/>
      <c r="AA2479" s="138"/>
      <c r="AB2479" s="138"/>
      <c r="AC2479" s="138"/>
      <c r="AD2479" s="138"/>
      <c r="AE2479" s="138"/>
      <c r="AF2479" s="138"/>
      <c r="AG2479" s="138"/>
    </row>
    <row r="2480" spans="1:33" s="137" customFormat="1" ht="38.25">
      <c r="A2480" s="271"/>
      <c r="B2480" s="273" t="s">
        <v>1429</v>
      </c>
      <c r="C2480" s="70"/>
      <c r="D2480" s="71"/>
      <c r="E2480" s="586"/>
      <c r="F2480" s="555"/>
      <c r="G2480" s="159"/>
      <c r="H2480" s="138"/>
      <c r="I2480" s="138"/>
      <c r="J2480" s="138"/>
      <c r="K2480" s="138"/>
      <c r="L2480" s="138"/>
      <c r="M2480" s="138"/>
      <c r="N2480" s="138"/>
      <c r="O2480" s="138"/>
      <c r="P2480" s="138"/>
      <c r="Q2480" s="138"/>
      <c r="R2480" s="138"/>
      <c r="S2480" s="138"/>
      <c r="T2480" s="138"/>
      <c r="U2480" s="138"/>
      <c r="V2480" s="138"/>
      <c r="W2480" s="138"/>
      <c r="X2480" s="138"/>
      <c r="Y2480" s="138"/>
      <c r="Z2480" s="138"/>
      <c r="AA2480" s="138"/>
      <c r="AB2480" s="138"/>
      <c r="AC2480" s="138"/>
      <c r="AD2480" s="138"/>
      <c r="AE2480" s="138"/>
      <c r="AF2480" s="138"/>
      <c r="AG2480" s="138"/>
    </row>
    <row r="2481" spans="1:33" s="137" customFormat="1" ht="51">
      <c r="A2481" s="271"/>
      <c r="B2481" s="273" t="s">
        <v>1430</v>
      </c>
      <c r="C2481" s="70"/>
      <c r="D2481" s="71"/>
      <c r="E2481" s="586"/>
      <c r="F2481" s="555"/>
      <c r="G2481" s="159"/>
      <c r="H2481" s="138"/>
      <c r="I2481" s="138"/>
      <c r="J2481" s="138"/>
      <c r="K2481" s="138"/>
      <c r="L2481" s="138"/>
      <c r="M2481" s="138"/>
      <c r="N2481" s="138"/>
      <c r="O2481" s="138"/>
      <c r="P2481" s="138"/>
      <c r="Q2481" s="138"/>
      <c r="R2481" s="138"/>
      <c r="S2481" s="138"/>
      <c r="T2481" s="138"/>
      <c r="U2481" s="138"/>
      <c r="V2481" s="138"/>
      <c r="W2481" s="138"/>
      <c r="X2481" s="138"/>
      <c r="Y2481" s="138"/>
      <c r="Z2481" s="138"/>
      <c r="AA2481" s="138"/>
      <c r="AB2481" s="138"/>
      <c r="AC2481" s="138"/>
      <c r="AD2481" s="138"/>
      <c r="AE2481" s="138"/>
      <c r="AF2481" s="138"/>
      <c r="AG2481" s="138"/>
    </row>
    <row r="2482" spans="1:33" s="137" customFormat="1" ht="102">
      <c r="A2482" s="271"/>
      <c r="B2482" s="273" t="s">
        <v>482</v>
      </c>
      <c r="C2482" s="70"/>
      <c r="D2482" s="71"/>
      <c r="E2482" s="586"/>
      <c r="F2482" s="555"/>
      <c r="G2482" s="159"/>
      <c r="H2482" s="138"/>
      <c r="I2482" s="138"/>
      <c r="J2482" s="138"/>
      <c r="K2482" s="138"/>
      <c r="L2482" s="138"/>
      <c r="M2482" s="138"/>
      <c r="N2482" s="138"/>
      <c r="O2482" s="138"/>
      <c r="P2482" s="138"/>
      <c r="Q2482" s="138"/>
      <c r="R2482" s="138"/>
      <c r="S2482" s="138"/>
      <c r="T2482" s="138"/>
      <c r="U2482" s="138"/>
      <c r="V2482" s="138"/>
      <c r="W2482" s="138"/>
      <c r="X2482" s="138"/>
      <c r="Y2482" s="138"/>
      <c r="Z2482" s="138"/>
      <c r="AA2482" s="138"/>
      <c r="AB2482" s="138"/>
      <c r="AC2482" s="138"/>
      <c r="AD2482" s="138"/>
      <c r="AE2482" s="138"/>
      <c r="AF2482" s="138"/>
      <c r="AG2482" s="138"/>
    </row>
    <row r="2483" spans="1:33" s="137" customFormat="1" ht="15">
      <c r="A2483" s="271"/>
      <c r="B2483" s="273" t="s">
        <v>1431</v>
      </c>
      <c r="C2483" s="70"/>
      <c r="D2483" s="71"/>
      <c r="E2483" s="586"/>
      <c r="F2483" s="555"/>
      <c r="G2483" s="159"/>
      <c r="H2483" s="138"/>
      <c r="I2483" s="138"/>
      <c r="J2483" s="138"/>
      <c r="K2483" s="138"/>
      <c r="L2483" s="138"/>
      <c r="M2483" s="138"/>
      <c r="N2483" s="138"/>
      <c r="O2483" s="138"/>
      <c r="P2483" s="138"/>
      <c r="Q2483" s="138"/>
      <c r="R2483" s="138"/>
      <c r="S2483" s="138"/>
      <c r="T2483" s="138"/>
      <c r="U2483" s="138"/>
      <c r="V2483" s="138"/>
      <c r="W2483" s="138"/>
      <c r="X2483" s="138"/>
      <c r="Y2483" s="138"/>
      <c r="Z2483" s="138"/>
      <c r="AA2483" s="138"/>
      <c r="AB2483" s="138"/>
      <c r="AC2483" s="138"/>
      <c r="AD2483" s="138"/>
      <c r="AE2483" s="138"/>
      <c r="AF2483" s="138"/>
      <c r="AG2483" s="138"/>
    </row>
    <row r="2484" spans="1:33" s="137" customFormat="1" ht="15">
      <c r="A2484" s="178"/>
      <c r="B2484" s="273" t="s">
        <v>1432</v>
      </c>
      <c r="C2484" s="73" t="s">
        <v>886</v>
      </c>
      <c r="D2484" s="71">
        <v>6</v>
      </c>
      <c r="E2484" s="586"/>
      <c r="F2484" s="555">
        <f>D2484*E2484</f>
        <v>0</v>
      </c>
      <c r="G2484" s="159"/>
      <c r="H2484" s="138"/>
      <c r="I2484" s="138"/>
      <c r="J2484" s="138"/>
      <c r="K2484" s="138"/>
      <c r="L2484" s="138"/>
      <c r="M2484" s="138"/>
      <c r="N2484" s="138"/>
      <c r="O2484" s="138"/>
      <c r="P2484" s="138"/>
      <c r="Q2484" s="138"/>
      <c r="R2484" s="138"/>
      <c r="S2484" s="138"/>
      <c r="T2484" s="138"/>
      <c r="U2484" s="138"/>
      <c r="V2484" s="138"/>
      <c r="W2484" s="138"/>
      <c r="X2484" s="138"/>
      <c r="Y2484" s="138"/>
      <c r="Z2484" s="138"/>
      <c r="AA2484" s="138"/>
      <c r="AB2484" s="138"/>
      <c r="AC2484" s="138"/>
      <c r="AD2484" s="138"/>
      <c r="AE2484" s="138"/>
      <c r="AF2484" s="138"/>
      <c r="AG2484" s="138"/>
    </row>
    <row r="2485" spans="1:33" s="137" customFormat="1" ht="15">
      <c r="A2485" s="178"/>
      <c r="B2485" s="273"/>
      <c r="C2485" s="70"/>
      <c r="D2485" s="71"/>
      <c r="E2485" s="586"/>
      <c r="F2485" s="555"/>
      <c r="G2485" s="159"/>
      <c r="H2485" s="138"/>
      <c r="I2485" s="138"/>
      <c r="J2485" s="138"/>
      <c r="K2485" s="138"/>
      <c r="L2485" s="138"/>
      <c r="M2485" s="138"/>
      <c r="N2485" s="138"/>
      <c r="O2485" s="138"/>
      <c r="P2485" s="138"/>
      <c r="Q2485" s="138"/>
      <c r="R2485" s="138"/>
      <c r="S2485" s="138"/>
      <c r="T2485" s="138"/>
      <c r="U2485" s="138"/>
      <c r="V2485" s="138"/>
      <c r="W2485" s="138"/>
      <c r="X2485" s="138"/>
      <c r="Y2485" s="138"/>
      <c r="Z2485" s="138"/>
      <c r="AA2485" s="138"/>
      <c r="AB2485" s="138"/>
      <c r="AC2485" s="138"/>
      <c r="AD2485" s="138"/>
      <c r="AE2485" s="138"/>
      <c r="AF2485" s="138"/>
      <c r="AG2485" s="138"/>
    </row>
    <row r="2486" spans="1:33" s="137" customFormat="1" ht="25.5">
      <c r="A2486" s="271">
        <v>7</v>
      </c>
      <c r="B2486" s="273" t="s">
        <v>483</v>
      </c>
      <c r="C2486" s="74"/>
      <c r="D2486" s="71"/>
      <c r="E2486" s="586"/>
      <c r="F2486" s="555"/>
      <c r="G2486" s="159"/>
      <c r="H2486" s="138"/>
      <c r="I2486" s="138"/>
      <c r="J2486" s="138"/>
      <c r="K2486" s="138"/>
      <c r="L2486" s="138"/>
      <c r="M2486" s="138"/>
      <c r="N2486" s="138"/>
      <c r="O2486" s="138"/>
      <c r="P2486" s="138"/>
      <c r="Q2486" s="138"/>
      <c r="R2486" s="138"/>
      <c r="S2486" s="138"/>
      <c r="T2486" s="138"/>
      <c r="U2486" s="138"/>
      <c r="V2486" s="138"/>
      <c r="W2486" s="138"/>
      <c r="X2486" s="138"/>
      <c r="Y2486" s="138"/>
      <c r="Z2486" s="138"/>
      <c r="AA2486" s="138"/>
      <c r="AB2486" s="138"/>
      <c r="AC2486" s="138"/>
      <c r="AD2486" s="138"/>
      <c r="AE2486" s="138"/>
      <c r="AF2486" s="138"/>
      <c r="AG2486" s="138"/>
    </row>
    <row r="2487" spans="1:33" s="137" customFormat="1" ht="15">
      <c r="A2487" s="271"/>
      <c r="B2487" s="273"/>
      <c r="C2487" s="73" t="s">
        <v>886</v>
      </c>
      <c r="D2487" s="71">
        <v>20</v>
      </c>
      <c r="E2487" s="586"/>
      <c r="F2487" s="555">
        <f>D2487*E2487</f>
        <v>0</v>
      </c>
      <c r="G2487" s="159"/>
      <c r="H2487" s="138"/>
      <c r="I2487" s="138"/>
      <c r="J2487" s="138"/>
      <c r="K2487" s="138"/>
      <c r="L2487" s="138"/>
      <c r="M2487" s="138"/>
      <c r="N2487" s="138"/>
      <c r="O2487" s="138"/>
      <c r="P2487" s="138"/>
      <c r="Q2487" s="138"/>
      <c r="R2487" s="138"/>
      <c r="S2487" s="138"/>
      <c r="T2487" s="138"/>
      <c r="U2487" s="138"/>
      <c r="V2487" s="138"/>
      <c r="W2487" s="138"/>
      <c r="X2487" s="138"/>
      <c r="Y2487" s="138"/>
      <c r="Z2487" s="138"/>
      <c r="AA2487" s="138"/>
      <c r="AB2487" s="138"/>
      <c r="AC2487" s="138"/>
      <c r="AD2487" s="138"/>
      <c r="AE2487" s="138"/>
      <c r="AF2487" s="138"/>
      <c r="AG2487" s="138"/>
    </row>
    <row r="2488" spans="1:33" s="137" customFormat="1" ht="15">
      <c r="A2488" s="271"/>
      <c r="B2488" s="273"/>
      <c r="C2488" s="74"/>
      <c r="D2488" s="71"/>
      <c r="E2488" s="586"/>
      <c r="F2488" s="555"/>
      <c r="G2488" s="159"/>
      <c r="H2488" s="138"/>
      <c r="I2488" s="138"/>
      <c r="J2488" s="138"/>
      <c r="K2488" s="138"/>
      <c r="L2488" s="138"/>
      <c r="M2488" s="138"/>
      <c r="N2488" s="138"/>
      <c r="O2488" s="138"/>
      <c r="P2488" s="138"/>
      <c r="Q2488" s="138"/>
      <c r="R2488" s="138"/>
      <c r="S2488" s="138"/>
      <c r="T2488" s="138"/>
      <c r="U2488" s="138"/>
      <c r="V2488" s="138"/>
      <c r="W2488" s="138"/>
      <c r="X2488" s="138"/>
      <c r="Y2488" s="138"/>
      <c r="Z2488" s="138"/>
      <c r="AA2488" s="138"/>
      <c r="AB2488" s="138"/>
      <c r="AC2488" s="138"/>
      <c r="AD2488" s="138"/>
      <c r="AE2488" s="138"/>
      <c r="AF2488" s="138"/>
      <c r="AG2488" s="138"/>
    </row>
    <row r="2489" spans="1:33" s="137" customFormat="1" ht="38.25">
      <c r="A2489" s="271">
        <v>8</v>
      </c>
      <c r="B2489" s="273" t="s">
        <v>484</v>
      </c>
      <c r="C2489" s="70"/>
      <c r="D2489" s="71"/>
      <c r="E2489" s="586"/>
      <c r="F2489" s="555"/>
      <c r="G2489" s="159"/>
      <c r="H2489" s="138"/>
      <c r="I2489" s="138"/>
      <c r="J2489" s="138"/>
      <c r="K2489" s="138"/>
      <c r="L2489" s="138"/>
      <c r="M2489" s="138"/>
      <c r="N2489" s="138"/>
      <c r="O2489" s="138"/>
      <c r="P2489" s="138"/>
      <c r="Q2489" s="138"/>
      <c r="R2489" s="138"/>
      <c r="S2489" s="138"/>
      <c r="T2489" s="138"/>
      <c r="U2489" s="138"/>
      <c r="V2489" s="138"/>
      <c r="W2489" s="138"/>
      <c r="X2489" s="138"/>
      <c r="Y2489" s="138"/>
      <c r="Z2489" s="138"/>
      <c r="AA2489" s="138"/>
      <c r="AB2489" s="138"/>
      <c r="AC2489" s="138"/>
      <c r="AD2489" s="138"/>
      <c r="AE2489" s="138"/>
      <c r="AF2489" s="138"/>
      <c r="AG2489" s="138"/>
    </row>
    <row r="2490" spans="1:33" s="137" customFormat="1" ht="15">
      <c r="A2490" s="271"/>
      <c r="B2490" s="273"/>
      <c r="C2490" s="74" t="s">
        <v>1588</v>
      </c>
      <c r="D2490" s="71">
        <v>1</v>
      </c>
      <c r="E2490" s="586"/>
      <c r="F2490" s="555">
        <f>D2490*E2490</f>
        <v>0</v>
      </c>
      <c r="G2490" s="159"/>
      <c r="H2490" s="138"/>
      <c r="I2490" s="138"/>
      <c r="J2490" s="138"/>
      <c r="K2490" s="138"/>
      <c r="L2490" s="138"/>
      <c r="M2490" s="138"/>
      <c r="N2490" s="138"/>
      <c r="O2490" s="138"/>
      <c r="P2490" s="138"/>
      <c r="Q2490" s="138"/>
      <c r="R2490" s="138"/>
      <c r="S2490" s="138"/>
      <c r="T2490" s="138"/>
      <c r="U2490" s="138"/>
      <c r="V2490" s="138"/>
      <c r="W2490" s="138"/>
      <c r="X2490" s="138"/>
      <c r="Y2490" s="138"/>
      <c r="Z2490" s="138"/>
      <c r="AA2490" s="138"/>
      <c r="AB2490" s="138"/>
      <c r="AC2490" s="138"/>
      <c r="AD2490" s="138"/>
      <c r="AE2490" s="138"/>
      <c r="AF2490" s="138"/>
      <c r="AG2490" s="138"/>
    </row>
    <row r="2491" spans="1:33" s="137" customFormat="1" ht="15">
      <c r="A2491" s="178"/>
      <c r="B2491" s="273"/>
      <c r="C2491" s="70"/>
      <c r="D2491" s="71"/>
      <c r="E2491" s="586"/>
      <c r="F2491" s="555"/>
      <c r="G2491" s="159"/>
      <c r="H2491" s="138"/>
      <c r="I2491" s="138"/>
      <c r="J2491" s="138"/>
      <c r="K2491" s="138"/>
      <c r="L2491" s="138"/>
      <c r="M2491" s="138"/>
      <c r="N2491" s="138"/>
      <c r="O2491" s="138"/>
      <c r="P2491" s="138"/>
      <c r="Q2491" s="138"/>
      <c r="R2491" s="138"/>
      <c r="S2491" s="138"/>
      <c r="T2491" s="138"/>
      <c r="U2491" s="138"/>
      <c r="V2491" s="138"/>
      <c r="W2491" s="138"/>
      <c r="X2491" s="138"/>
      <c r="Y2491" s="138"/>
      <c r="Z2491" s="138"/>
      <c r="AA2491" s="138"/>
      <c r="AB2491" s="138"/>
      <c r="AC2491" s="138"/>
      <c r="AD2491" s="138"/>
      <c r="AE2491" s="138"/>
      <c r="AF2491" s="138"/>
      <c r="AG2491" s="138"/>
    </row>
    <row r="2492" spans="1:33" s="137" customFormat="1" ht="63.75">
      <c r="A2492" s="271">
        <v>9</v>
      </c>
      <c r="B2492" s="273" t="s">
        <v>1433</v>
      </c>
      <c r="C2492" s="70"/>
      <c r="D2492" s="71"/>
      <c r="E2492" s="586"/>
      <c r="F2492" s="555"/>
      <c r="G2492" s="159"/>
      <c r="H2492" s="138"/>
      <c r="I2492" s="138"/>
      <c r="J2492" s="138"/>
      <c r="K2492" s="138"/>
      <c r="L2492" s="138"/>
      <c r="M2492" s="138"/>
      <c r="N2492" s="138"/>
      <c r="O2492" s="138"/>
      <c r="P2492" s="138"/>
      <c r="Q2492" s="138"/>
      <c r="R2492" s="138"/>
      <c r="S2492" s="138"/>
      <c r="T2492" s="138"/>
      <c r="U2492" s="138"/>
      <c r="V2492" s="138"/>
      <c r="W2492" s="138"/>
      <c r="X2492" s="138"/>
      <c r="Y2492" s="138"/>
      <c r="Z2492" s="138"/>
      <c r="AA2492" s="138"/>
      <c r="AB2492" s="138"/>
      <c r="AC2492" s="138"/>
      <c r="AD2492" s="138"/>
      <c r="AE2492" s="138"/>
      <c r="AF2492" s="138"/>
      <c r="AG2492" s="138"/>
    </row>
    <row r="2493" spans="1:33" s="137" customFormat="1" ht="15">
      <c r="A2493" s="271"/>
      <c r="B2493" s="273"/>
      <c r="C2493" s="74" t="s">
        <v>1588</v>
      </c>
      <c r="D2493" s="71">
        <v>1</v>
      </c>
      <c r="E2493" s="586"/>
      <c r="F2493" s="555">
        <f>D2493*E2493</f>
        <v>0</v>
      </c>
      <c r="G2493" s="159"/>
      <c r="H2493" s="138"/>
      <c r="I2493" s="138"/>
      <c r="J2493" s="138"/>
      <c r="K2493" s="138"/>
      <c r="L2493" s="138"/>
      <c r="M2493" s="138"/>
      <c r="N2493" s="138"/>
      <c r="O2493" s="138"/>
      <c r="P2493" s="138"/>
      <c r="Q2493" s="138"/>
      <c r="R2493" s="138"/>
      <c r="S2493" s="138"/>
      <c r="T2493" s="138"/>
      <c r="U2493" s="138"/>
      <c r="V2493" s="138"/>
      <c r="W2493" s="138"/>
      <c r="X2493" s="138"/>
      <c r="Y2493" s="138"/>
      <c r="Z2493" s="138"/>
      <c r="AA2493" s="138"/>
      <c r="AB2493" s="138"/>
      <c r="AC2493" s="138"/>
      <c r="AD2493" s="138"/>
      <c r="AE2493" s="138"/>
      <c r="AF2493" s="138"/>
      <c r="AG2493" s="138"/>
    </row>
    <row r="2494" spans="1:33" s="137" customFormat="1" ht="15">
      <c r="A2494" s="178"/>
      <c r="B2494" s="273"/>
      <c r="C2494" s="70"/>
      <c r="D2494" s="71"/>
      <c r="E2494" s="586"/>
      <c r="F2494" s="555"/>
      <c r="G2494" s="159"/>
      <c r="H2494" s="138"/>
      <c r="I2494" s="138"/>
      <c r="J2494" s="138"/>
      <c r="K2494" s="138"/>
      <c r="L2494" s="138"/>
      <c r="M2494" s="138"/>
      <c r="N2494" s="138"/>
      <c r="O2494" s="138"/>
      <c r="P2494" s="138"/>
      <c r="Q2494" s="138"/>
      <c r="R2494" s="138"/>
      <c r="S2494" s="138"/>
      <c r="T2494" s="138"/>
      <c r="U2494" s="138"/>
      <c r="V2494" s="138"/>
      <c r="W2494" s="138"/>
      <c r="X2494" s="138"/>
      <c r="Y2494" s="138"/>
      <c r="Z2494" s="138"/>
      <c r="AA2494" s="138"/>
      <c r="AB2494" s="138"/>
      <c r="AC2494" s="138"/>
      <c r="AD2494" s="138"/>
      <c r="AE2494" s="138"/>
      <c r="AF2494" s="138"/>
      <c r="AG2494" s="138"/>
    </row>
    <row r="2495" spans="1:33" s="137" customFormat="1" ht="51">
      <c r="A2495" s="271" t="s">
        <v>1874</v>
      </c>
      <c r="B2495" s="273" t="s">
        <v>1434</v>
      </c>
      <c r="C2495" s="70"/>
      <c r="D2495" s="71"/>
      <c r="E2495" s="586"/>
      <c r="F2495" s="555"/>
      <c r="G2495" s="159"/>
      <c r="H2495" s="138"/>
      <c r="I2495" s="138"/>
      <c r="J2495" s="138"/>
      <c r="K2495" s="138"/>
      <c r="L2495" s="138"/>
      <c r="M2495" s="138"/>
      <c r="N2495" s="138"/>
      <c r="O2495" s="138"/>
      <c r="P2495" s="138"/>
      <c r="Q2495" s="138"/>
      <c r="R2495" s="138"/>
      <c r="S2495" s="138"/>
      <c r="T2495" s="138"/>
      <c r="U2495" s="138"/>
      <c r="V2495" s="138"/>
      <c r="W2495" s="138"/>
      <c r="X2495" s="138"/>
      <c r="Y2495" s="138"/>
      <c r="Z2495" s="138"/>
      <c r="AA2495" s="138"/>
      <c r="AB2495" s="138"/>
      <c r="AC2495" s="138"/>
      <c r="AD2495" s="138"/>
      <c r="AE2495" s="138"/>
      <c r="AF2495" s="138"/>
      <c r="AG2495" s="138"/>
    </row>
    <row r="2496" spans="1:33" s="137" customFormat="1" ht="15">
      <c r="A2496" s="271"/>
      <c r="B2496" s="273"/>
      <c r="C2496" s="74" t="s">
        <v>1588</v>
      </c>
      <c r="D2496" s="71">
        <v>1</v>
      </c>
      <c r="E2496" s="586"/>
      <c r="F2496" s="555">
        <f>D2496*E2496</f>
        <v>0</v>
      </c>
      <c r="G2496" s="159"/>
      <c r="H2496" s="138"/>
      <c r="I2496" s="138"/>
      <c r="J2496" s="138"/>
      <c r="K2496" s="138"/>
      <c r="L2496" s="138"/>
      <c r="M2496" s="138"/>
      <c r="N2496" s="138"/>
      <c r="O2496" s="138"/>
      <c r="P2496" s="138"/>
      <c r="Q2496" s="138"/>
      <c r="R2496" s="138"/>
      <c r="S2496" s="138"/>
      <c r="T2496" s="138"/>
      <c r="U2496" s="138"/>
      <c r="V2496" s="138"/>
      <c r="W2496" s="138"/>
      <c r="X2496" s="138"/>
      <c r="Y2496" s="138"/>
      <c r="Z2496" s="138"/>
      <c r="AA2496" s="138"/>
      <c r="AB2496" s="138"/>
      <c r="AC2496" s="138"/>
      <c r="AD2496" s="138"/>
      <c r="AE2496" s="138"/>
      <c r="AF2496" s="138"/>
      <c r="AG2496" s="138"/>
    </row>
    <row r="2497" spans="1:33" s="137" customFormat="1" ht="15">
      <c r="A2497" s="178"/>
      <c r="B2497" s="273"/>
      <c r="C2497" s="70"/>
      <c r="D2497" s="71"/>
      <c r="E2497" s="586"/>
      <c r="F2497" s="555"/>
      <c r="G2497" s="159"/>
      <c r="H2497" s="138"/>
      <c r="I2497" s="138"/>
      <c r="J2497" s="138"/>
      <c r="K2497" s="138"/>
      <c r="L2497" s="138"/>
      <c r="M2497" s="138"/>
      <c r="N2497" s="138"/>
      <c r="O2497" s="138"/>
      <c r="P2497" s="138"/>
      <c r="Q2497" s="138"/>
      <c r="R2497" s="138"/>
      <c r="S2497" s="138"/>
      <c r="T2497" s="138"/>
      <c r="U2497" s="138"/>
      <c r="V2497" s="138"/>
      <c r="W2497" s="138"/>
      <c r="X2497" s="138"/>
      <c r="Y2497" s="138"/>
      <c r="Z2497" s="138"/>
      <c r="AA2497" s="138"/>
      <c r="AB2497" s="138"/>
      <c r="AC2497" s="138"/>
      <c r="AD2497" s="138"/>
      <c r="AE2497" s="138"/>
      <c r="AF2497" s="138"/>
      <c r="AG2497" s="138"/>
    </row>
    <row r="2498" spans="1:33" s="137" customFormat="1" ht="25.5">
      <c r="A2498" s="271">
        <v>11</v>
      </c>
      <c r="B2498" s="273" t="s">
        <v>485</v>
      </c>
      <c r="C2498" s="70"/>
      <c r="D2498" s="71"/>
      <c r="E2498" s="586"/>
      <c r="F2498" s="555"/>
      <c r="G2498" s="159"/>
      <c r="H2498" s="138"/>
      <c r="I2498" s="138"/>
      <c r="J2498" s="138"/>
      <c r="K2498" s="138"/>
      <c r="L2498" s="138"/>
      <c r="M2498" s="138"/>
      <c r="N2498" s="138"/>
      <c r="O2498" s="138"/>
      <c r="P2498" s="138"/>
      <c r="Q2498" s="138"/>
      <c r="R2498" s="138"/>
      <c r="S2498" s="138"/>
      <c r="T2498" s="138"/>
      <c r="U2498" s="138"/>
      <c r="V2498" s="138"/>
      <c r="W2498" s="138"/>
      <c r="X2498" s="138"/>
      <c r="Y2498" s="138"/>
      <c r="Z2498" s="138"/>
      <c r="AA2498" s="138"/>
      <c r="AB2498" s="138"/>
      <c r="AC2498" s="138"/>
      <c r="AD2498" s="138"/>
      <c r="AE2498" s="138"/>
      <c r="AF2498" s="138"/>
      <c r="AG2498" s="138"/>
    </row>
    <row r="2499" spans="1:33" s="137" customFormat="1" ht="15">
      <c r="A2499" s="271"/>
      <c r="B2499" s="273" t="s">
        <v>486</v>
      </c>
      <c r="C2499" s="70"/>
      <c r="D2499" s="71"/>
      <c r="E2499" s="586"/>
      <c r="F2499" s="555"/>
      <c r="G2499" s="159"/>
      <c r="H2499" s="138"/>
      <c r="I2499" s="138"/>
      <c r="J2499" s="138"/>
      <c r="K2499" s="138"/>
      <c r="L2499" s="138"/>
      <c r="M2499" s="138"/>
      <c r="N2499" s="138"/>
      <c r="O2499" s="138"/>
      <c r="P2499" s="138"/>
      <c r="Q2499" s="138"/>
      <c r="R2499" s="138"/>
      <c r="S2499" s="138"/>
      <c r="T2499" s="138"/>
      <c r="U2499" s="138"/>
      <c r="V2499" s="138"/>
      <c r="W2499" s="138"/>
      <c r="X2499" s="138"/>
      <c r="Y2499" s="138"/>
      <c r="Z2499" s="138"/>
      <c r="AA2499" s="138"/>
      <c r="AB2499" s="138"/>
      <c r="AC2499" s="138"/>
      <c r="AD2499" s="138"/>
      <c r="AE2499" s="138"/>
      <c r="AF2499" s="138"/>
      <c r="AG2499" s="138"/>
    </row>
    <row r="2500" spans="1:33" s="137" customFormat="1" ht="15">
      <c r="A2500" s="271"/>
      <c r="B2500" s="273" t="s">
        <v>487</v>
      </c>
      <c r="C2500" s="70"/>
      <c r="D2500" s="71"/>
      <c r="E2500" s="586"/>
      <c r="F2500" s="555"/>
      <c r="G2500" s="159"/>
      <c r="H2500" s="138"/>
      <c r="I2500" s="138"/>
      <c r="J2500" s="138"/>
      <c r="K2500" s="138"/>
      <c r="L2500" s="138"/>
      <c r="M2500" s="138"/>
      <c r="N2500" s="138"/>
      <c r="O2500" s="138"/>
      <c r="P2500" s="138"/>
      <c r="Q2500" s="138"/>
      <c r="R2500" s="138"/>
      <c r="S2500" s="138"/>
      <c r="T2500" s="138"/>
      <c r="U2500" s="138"/>
      <c r="V2500" s="138"/>
      <c r="W2500" s="138"/>
      <c r="X2500" s="138"/>
      <c r="Y2500" s="138"/>
      <c r="Z2500" s="138"/>
      <c r="AA2500" s="138"/>
      <c r="AB2500" s="138"/>
      <c r="AC2500" s="138"/>
      <c r="AD2500" s="138"/>
      <c r="AE2500" s="138"/>
      <c r="AF2500" s="138"/>
      <c r="AG2500" s="138"/>
    </row>
    <row r="2501" spans="1:33" s="137" customFormat="1" ht="15">
      <c r="A2501" s="271"/>
      <c r="B2501" s="273" t="s">
        <v>488</v>
      </c>
      <c r="C2501" s="70"/>
      <c r="D2501" s="71"/>
      <c r="E2501" s="586"/>
      <c r="F2501" s="555"/>
      <c r="G2501" s="159"/>
      <c r="H2501" s="138"/>
      <c r="I2501" s="138"/>
      <c r="J2501" s="138"/>
      <c r="K2501" s="138"/>
      <c r="L2501" s="138"/>
      <c r="M2501" s="138"/>
      <c r="N2501" s="138"/>
      <c r="O2501" s="138"/>
      <c r="P2501" s="138"/>
      <c r="Q2501" s="138"/>
      <c r="R2501" s="138"/>
      <c r="S2501" s="138"/>
      <c r="T2501" s="138"/>
      <c r="U2501" s="138"/>
      <c r="V2501" s="138"/>
      <c r="W2501" s="138"/>
      <c r="X2501" s="138"/>
      <c r="Y2501" s="138"/>
      <c r="Z2501" s="138"/>
      <c r="AA2501" s="138"/>
      <c r="AB2501" s="138"/>
      <c r="AC2501" s="138"/>
      <c r="AD2501" s="138"/>
      <c r="AE2501" s="138"/>
      <c r="AF2501" s="138"/>
      <c r="AG2501" s="138"/>
    </row>
    <row r="2502" spans="1:33" s="137" customFormat="1" ht="38.25">
      <c r="A2502" s="271"/>
      <c r="B2502" s="273" t="s">
        <v>489</v>
      </c>
      <c r="C2502" s="70"/>
      <c r="D2502" s="71"/>
      <c r="E2502" s="586"/>
      <c r="F2502" s="555"/>
      <c r="G2502" s="159"/>
      <c r="H2502" s="138"/>
      <c r="I2502" s="138"/>
      <c r="J2502" s="138"/>
      <c r="K2502" s="138"/>
      <c r="L2502" s="138"/>
      <c r="M2502" s="138"/>
      <c r="N2502" s="138"/>
      <c r="O2502" s="138"/>
      <c r="P2502" s="138"/>
      <c r="Q2502" s="138"/>
      <c r="R2502" s="138"/>
      <c r="S2502" s="138"/>
      <c r="T2502" s="138"/>
      <c r="U2502" s="138"/>
      <c r="V2502" s="138"/>
      <c r="W2502" s="138"/>
      <c r="X2502" s="138"/>
      <c r="Y2502" s="138"/>
      <c r="Z2502" s="138"/>
      <c r="AA2502" s="138"/>
      <c r="AB2502" s="138"/>
      <c r="AC2502" s="138"/>
      <c r="AD2502" s="138"/>
      <c r="AE2502" s="138"/>
      <c r="AF2502" s="138"/>
      <c r="AG2502" s="138"/>
    </row>
    <row r="2503" spans="1:33" s="137" customFormat="1" ht="25.5">
      <c r="A2503" s="271"/>
      <c r="B2503" s="273" t="s">
        <v>490</v>
      </c>
      <c r="C2503" s="70"/>
      <c r="D2503" s="71"/>
      <c r="E2503" s="586"/>
      <c r="F2503" s="555"/>
      <c r="G2503" s="159"/>
      <c r="H2503" s="138"/>
      <c r="I2503" s="138"/>
      <c r="J2503" s="138"/>
      <c r="K2503" s="138"/>
      <c r="L2503" s="138"/>
      <c r="M2503" s="138"/>
      <c r="N2503" s="138"/>
      <c r="O2503" s="138"/>
      <c r="P2503" s="138"/>
      <c r="Q2503" s="138"/>
      <c r="R2503" s="138"/>
      <c r="S2503" s="138"/>
      <c r="T2503" s="138"/>
      <c r="U2503" s="138"/>
      <c r="V2503" s="138"/>
      <c r="W2503" s="138"/>
      <c r="X2503" s="138"/>
      <c r="Y2503" s="138"/>
      <c r="Z2503" s="138"/>
      <c r="AA2503" s="138"/>
      <c r="AB2503" s="138"/>
      <c r="AC2503" s="138"/>
      <c r="AD2503" s="138"/>
      <c r="AE2503" s="138"/>
      <c r="AF2503" s="138"/>
      <c r="AG2503" s="138"/>
    </row>
    <row r="2504" spans="1:33" s="137" customFormat="1" ht="25.5">
      <c r="A2504" s="271"/>
      <c r="B2504" s="273" t="s">
        <v>491</v>
      </c>
      <c r="C2504" s="70"/>
      <c r="D2504" s="71"/>
      <c r="E2504" s="586"/>
      <c r="F2504" s="555"/>
      <c r="G2504" s="159"/>
      <c r="H2504" s="138"/>
      <c r="I2504" s="138"/>
      <c r="J2504" s="138"/>
      <c r="K2504" s="138"/>
      <c r="L2504" s="138"/>
      <c r="M2504" s="138"/>
      <c r="N2504" s="138"/>
      <c r="O2504" s="138"/>
      <c r="P2504" s="138"/>
      <c r="Q2504" s="138"/>
      <c r="R2504" s="138"/>
      <c r="S2504" s="138"/>
      <c r="T2504" s="138"/>
      <c r="U2504" s="138"/>
      <c r="V2504" s="138"/>
      <c r="W2504" s="138"/>
      <c r="X2504" s="138"/>
      <c r="Y2504" s="138"/>
      <c r="Z2504" s="138"/>
      <c r="AA2504" s="138"/>
      <c r="AB2504" s="138"/>
      <c r="AC2504" s="138"/>
      <c r="AD2504" s="138"/>
      <c r="AE2504" s="138"/>
      <c r="AF2504" s="138"/>
      <c r="AG2504" s="138"/>
    </row>
    <row r="2505" spans="1:33" s="137" customFormat="1" ht="25.5">
      <c r="A2505" s="271"/>
      <c r="B2505" s="273" t="s">
        <v>492</v>
      </c>
      <c r="C2505" s="70"/>
      <c r="D2505" s="71"/>
      <c r="E2505" s="586"/>
      <c r="F2505" s="555"/>
      <c r="G2505" s="159"/>
      <c r="H2505" s="138"/>
      <c r="I2505" s="138"/>
      <c r="J2505" s="138"/>
      <c r="K2505" s="138"/>
      <c r="L2505" s="138"/>
      <c r="M2505" s="138"/>
      <c r="N2505" s="138"/>
      <c r="O2505" s="138"/>
      <c r="P2505" s="138"/>
      <c r="Q2505" s="138"/>
      <c r="R2505" s="138"/>
      <c r="S2505" s="138"/>
      <c r="T2505" s="138"/>
      <c r="U2505" s="138"/>
      <c r="V2505" s="138"/>
      <c r="W2505" s="138"/>
      <c r="X2505" s="138"/>
      <c r="Y2505" s="138"/>
      <c r="Z2505" s="138"/>
      <c r="AA2505" s="138"/>
      <c r="AB2505" s="138"/>
      <c r="AC2505" s="138"/>
      <c r="AD2505" s="138"/>
      <c r="AE2505" s="138"/>
      <c r="AF2505" s="138"/>
      <c r="AG2505" s="138"/>
    </row>
    <row r="2506" spans="1:33" s="137" customFormat="1" ht="15">
      <c r="A2506" s="271"/>
      <c r="B2506" s="273" t="s">
        <v>493</v>
      </c>
      <c r="C2506" s="70"/>
      <c r="D2506" s="71"/>
      <c r="E2506" s="586"/>
      <c r="F2506" s="555"/>
      <c r="G2506" s="159"/>
      <c r="H2506" s="138"/>
      <c r="I2506" s="138"/>
      <c r="J2506" s="138"/>
      <c r="K2506" s="138"/>
      <c r="L2506" s="138"/>
      <c r="M2506" s="138"/>
      <c r="N2506" s="138"/>
      <c r="O2506" s="138"/>
      <c r="P2506" s="138"/>
      <c r="Q2506" s="138"/>
      <c r="R2506" s="138"/>
      <c r="S2506" s="138"/>
      <c r="T2506" s="138"/>
      <c r="U2506" s="138"/>
      <c r="V2506" s="138"/>
      <c r="W2506" s="138"/>
      <c r="X2506" s="138"/>
      <c r="Y2506" s="138"/>
      <c r="Z2506" s="138"/>
      <c r="AA2506" s="138"/>
      <c r="AB2506" s="138"/>
      <c r="AC2506" s="138"/>
      <c r="AD2506" s="138"/>
      <c r="AE2506" s="138"/>
      <c r="AF2506" s="138"/>
      <c r="AG2506" s="138"/>
    </row>
    <row r="2507" spans="1:33" s="137" customFormat="1" ht="15">
      <c r="A2507" s="271"/>
      <c r="B2507" s="273" t="s">
        <v>494</v>
      </c>
      <c r="C2507" s="70"/>
      <c r="D2507" s="71"/>
      <c r="E2507" s="586"/>
      <c r="F2507" s="555"/>
      <c r="G2507" s="159"/>
      <c r="H2507" s="138"/>
      <c r="I2507" s="138"/>
      <c r="J2507" s="138"/>
      <c r="K2507" s="138"/>
      <c r="L2507" s="138"/>
      <c r="M2507" s="138"/>
      <c r="N2507" s="138"/>
      <c r="O2507" s="138"/>
      <c r="P2507" s="138"/>
      <c r="Q2507" s="138"/>
      <c r="R2507" s="138"/>
      <c r="S2507" s="138"/>
      <c r="T2507" s="138"/>
      <c r="U2507" s="138"/>
      <c r="V2507" s="138"/>
      <c r="W2507" s="138"/>
      <c r="X2507" s="138"/>
      <c r="Y2507" s="138"/>
      <c r="Z2507" s="138"/>
      <c r="AA2507" s="138"/>
      <c r="AB2507" s="138"/>
      <c r="AC2507" s="138"/>
      <c r="AD2507" s="138"/>
      <c r="AE2507" s="138"/>
      <c r="AF2507" s="138"/>
      <c r="AG2507" s="138"/>
    </row>
    <row r="2508" spans="1:33" s="137" customFormat="1" ht="25.5">
      <c r="A2508" s="271"/>
      <c r="B2508" s="273" t="s">
        <v>1435</v>
      </c>
      <c r="C2508" s="70"/>
      <c r="D2508" s="71"/>
      <c r="E2508" s="586"/>
      <c r="F2508" s="555"/>
      <c r="G2508" s="159"/>
      <c r="H2508" s="138"/>
      <c r="I2508" s="138"/>
      <c r="J2508" s="138"/>
      <c r="K2508" s="138"/>
      <c r="L2508" s="138"/>
      <c r="M2508" s="138"/>
      <c r="N2508" s="138"/>
      <c r="O2508" s="138"/>
      <c r="P2508" s="138"/>
      <c r="Q2508" s="138"/>
      <c r="R2508" s="138"/>
      <c r="S2508" s="138"/>
      <c r="T2508" s="138"/>
      <c r="U2508" s="138"/>
      <c r="V2508" s="138"/>
      <c r="W2508" s="138"/>
      <c r="X2508" s="138"/>
      <c r="Y2508" s="138"/>
      <c r="Z2508" s="138"/>
      <c r="AA2508" s="138"/>
      <c r="AB2508" s="138"/>
      <c r="AC2508" s="138"/>
      <c r="AD2508" s="138"/>
      <c r="AE2508" s="138"/>
      <c r="AF2508" s="138"/>
      <c r="AG2508" s="138"/>
    </row>
    <row r="2509" spans="1:33" s="137" customFormat="1" ht="51">
      <c r="A2509" s="271"/>
      <c r="B2509" s="273" t="s">
        <v>1436</v>
      </c>
      <c r="C2509" s="70"/>
      <c r="D2509" s="71"/>
      <c r="E2509" s="586"/>
      <c r="F2509" s="555"/>
      <c r="G2509" s="159"/>
      <c r="H2509" s="138"/>
      <c r="I2509" s="138"/>
      <c r="J2509" s="138"/>
      <c r="K2509" s="138"/>
      <c r="L2509" s="138"/>
      <c r="M2509" s="138"/>
      <c r="N2509" s="138"/>
      <c r="O2509" s="138"/>
      <c r="P2509" s="138"/>
      <c r="Q2509" s="138"/>
      <c r="R2509" s="138"/>
      <c r="S2509" s="138"/>
      <c r="T2509" s="138"/>
      <c r="U2509" s="138"/>
      <c r="V2509" s="138"/>
      <c r="W2509" s="138"/>
      <c r="X2509" s="138"/>
      <c r="Y2509" s="138"/>
      <c r="Z2509" s="138"/>
      <c r="AA2509" s="138"/>
      <c r="AB2509" s="138"/>
      <c r="AC2509" s="138"/>
      <c r="AD2509" s="138"/>
      <c r="AE2509" s="138"/>
      <c r="AF2509" s="138"/>
      <c r="AG2509" s="138"/>
    </row>
    <row r="2510" spans="1:33" s="137" customFormat="1" ht="15">
      <c r="A2510" s="178"/>
      <c r="B2510" s="273"/>
      <c r="C2510" s="74" t="s">
        <v>1588</v>
      </c>
      <c r="D2510" s="71">
        <v>1</v>
      </c>
      <c r="E2510" s="586"/>
      <c r="F2510" s="555">
        <f>D2510*E2510</f>
        <v>0</v>
      </c>
      <c r="G2510" s="159"/>
      <c r="H2510" s="138"/>
      <c r="I2510" s="138"/>
      <c r="J2510" s="138"/>
      <c r="K2510" s="138"/>
      <c r="L2510" s="138"/>
      <c r="M2510" s="138"/>
      <c r="N2510" s="138"/>
      <c r="O2510" s="138"/>
      <c r="P2510" s="138"/>
      <c r="Q2510" s="138"/>
      <c r="R2510" s="138"/>
      <c r="S2510" s="138"/>
      <c r="T2510" s="138"/>
      <c r="U2510" s="138"/>
      <c r="V2510" s="138"/>
      <c r="W2510" s="138"/>
      <c r="X2510" s="138"/>
      <c r="Y2510" s="138"/>
      <c r="Z2510" s="138"/>
      <c r="AA2510" s="138"/>
      <c r="AB2510" s="138"/>
      <c r="AC2510" s="138"/>
      <c r="AD2510" s="138"/>
      <c r="AE2510" s="138"/>
      <c r="AF2510" s="138"/>
      <c r="AG2510" s="138"/>
    </row>
    <row r="2511" spans="1:33" s="137" customFormat="1" ht="15">
      <c r="A2511" s="271"/>
      <c r="B2511" s="273"/>
      <c r="C2511" s="74"/>
      <c r="D2511" s="71"/>
      <c r="E2511" s="586"/>
      <c r="F2511" s="555"/>
      <c r="G2511" s="159"/>
      <c r="H2511" s="138"/>
      <c r="I2511" s="138"/>
      <c r="J2511" s="138"/>
      <c r="K2511" s="138"/>
      <c r="L2511" s="138"/>
      <c r="M2511" s="138"/>
      <c r="N2511" s="138"/>
      <c r="O2511" s="138"/>
      <c r="P2511" s="138"/>
      <c r="Q2511" s="138"/>
      <c r="R2511" s="138"/>
      <c r="S2511" s="138"/>
      <c r="T2511" s="138"/>
      <c r="U2511" s="138"/>
      <c r="V2511" s="138"/>
      <c r="W2511" s="138"/>
      <c r="X2511" s="138"/>
      <c r="Y2511" s="138"/>
      <c r="Z2511" s="138"/>
      <c r="AA2511" s="138"/>
      <c r="AB2511" s="138"/>
      <c r="AC2511" s="138"/>
      <c r="AD2511" s="138"/>
      <c r="AE2511" s="138"/>
      <c r="AF2511" s="138"/>
      <c r="AG2511" s="138"/>
    </row>
    <row r="2512" spans="1:33" s="137" customFormat="1" ht="114.75">
      <c r="A2512" s="271">
        <v>12</v>
      </c>
      <c r="B2512" s="274" t="s">
        <v>28</v>
      </c>
      <c r="C2512" s="68" t="s">
        <v>1588</v>
      </c>
      <c r="D2512" s="69">
        <v>1</v>
      </c>
      <c r="E2512" s="586"/>
      <c r="F2512" s="555">
        <f>D2512*E2512</f>
        <v>0</v>
      </c>
      <c r="G2512" s="159"/>
      <c r="H2512" s="138"/>
      <c r="I2512" s="138"/>
      <c r="J2512" s="138"/>
      <c r="K2512" s="138"/>
      <c r="L2512" s="138"/>
      <c r="M2512" s="138"/>
      <c r="N2512" s="138"/>
      <c r="O2512" s="138"/>
      <c r="P2512" s="138"/>
      <c r="Q2512" s="138"/>
      <c r="R2512" s="138"/>
      <c r="S2512" s="138"/>
      <c r="T2512" s="138"/>
      <c r="U2512" s="138"/>
      <c r="V2512" s="138"/>
      <c r="W2512" s="138"/>
      <c r="X2512" s="138"/>
      <c r="Y2512" s="138"/>
      <c r="Z2512" s="138"/>
      <c r="AA2512" s="138"/>
      <c r="AB2512" s="138"/>
      <c r="AC2512" s="138"/>
      <c r="AD2512" s="138"/>
      <c r="AE2512" s="138"/>
      <c r="AF2512" s="138"/>
      <c r="AG2512" s="138"/>
    </row>
    <row r="2513" spans="1:33" s="137" customFormat="1" ht="15">
      <c r="A2513" s="271"/>
      <c r="B2513" s="273"/>
      <c r="C2513" s="68"/>
      <c r="D2513" s="69"/>
      <c r="E2513" s="586"/>
      <c r="F2513" s="555"/>
      <c r="G2513" s="159"/>
      <c r="H2513" s="138"/>
      <c r="I2513" s="138"/>
      <c r="J2513" s="138"/>
      <c r="K2513" s="138"/>
      <c r="L2513" s="138"/>
      <c r="M2513" s="138"/>
      <c r="N2513" s="138"/>
      <c r="O2513" s="138"/>
      <c r="P2513" s="138"/>
      <c r="Q2513" s="138"/>
      <c r="R2513" s="138"/>
      <c r="S2513" s="138"/>
      <c r="T2513" s="138"/>
      <c r="U2513" s="138"/>
      <c r="V2513" s="138"/>
      <c r="W2513" s="138"/>
      <c r="X2513" s="138"/>
      <c r="Y2513" s="138"/>
      <c r="Z2513" s="138"/>
      <c r="AA2513" s="138"/>
      <c r="AB2513" s="138"/>
      <c r="AC2513" s="138"/>
      <c r="AD2513" s="138"/>
      <c r="AE2513" s="138"/>
      <c r="AF2513" s="138"/>
      <c r="AG2513" s="138"/>
    </row>
    <row r="2514" spans="1:33" s="137" customFormat="1" ht="204">
      <c r="A2514" s="271">
        <v>13</v>
      </c>
      <c r="B2514" s="273" t="s">
        <v>633</v>
      </c>
      <c r="C2514" s="68" t="s">
        <v>886</v>
      </c>
      <c r="D2514" s="69">
        <v>10</v>
      </c>
      <c r="E2514" s="586"/>
      <c r="F2514" s="555">
        <f>D2514*E2514</f>
        <v>0</v>
      </c>
      <c r="G2514" s="159"/>
      <c r="H2514" s="138"/>
      <c r="I2514" s="138"/>
      <c r="J2514" s="138"/>
      <c r="K2514" s="138"/>
      <c r="L2514" s="138"/>
      <c r="M2514" s="138"/>
      <c r="N2514" s="138"/>
      <c r="O2514" s="138"/>
      <c r="P2514" s="138"/>
      <c r="Q2514" s="138"/>
      <c r="R2514" s="138"/>
      <c r="S2514" s="138"/>
      <c r="T2514" s="138"/>
      <c r="U2514" s="138"/>
      <c r="V2514" s="138"/>
      <c r="W2514" s="138"/>
      <c r="X2514" s="138"/>
      <c r="Y2514" s="138"/>
      <c r="Z2514" s="138"/>
      <c r="AA2514" s="138"/>
      <c r="AB2514" s="138"/>
      <c r="AC2514" s="138"/>
      <c r="AD2514" s="138"/>
      <c r="AE2514" s="138"/>
      <c r="AF2514" s="138"/>
      <c r="AG2514" s="138"/>
    </row>
    <row r="2515" spans="1:33" s="137" customFormat="1" ht="15">
      <c r="A2515" s="178"/>
      <c r="B2515" s="178" t="s">
        <v>51</v>
      </c>
      <c r="C2515" s="178"/>
      <c r="D2515" s="178"/>
      <c r="E2515" s="586"/>
      <c r="F2515" s="555">
        <f>SUM(F2442:F2514)</f>
        <v>0</v>
      </c>
      <c r="G2515" s="159"/>
      <c r="H2515" s="138"/>
      <c r="I2515" s="138"/>
      <c r="J2515" s="138"/>
      <c r="K2515" s="138"/>
      <c r="L2515" s="138"/>
      <c r="M2515" s="138"/>
      <c r="N2515" s="138"/>
      <c r="O2515" s="138"/>
      <c r="P2515" s="138"/>
      <c r="Q2515" s="138"/>
      <c r="R2515" s="138"/>
      <c r="S2515" s="138"/>
      <c r="T2515" s="138"/>
      <c r="U2515" s="138"/>
      <c r="V2515" s="138"/>
      <c r="W2515" s="138"/>
      <c r="X2515" s="138"/>
      <c r="Y2515" s="138"/>
      <c r="Z2515" s="138"/>
      <c r="AA2515" s="138"/>
      <c r="AB2515" s="138"/>
      <c r="AC2515" s="138"/>
      <c r="AD2515" s="138"/>
      <c r="AE2515" s="138"/>
      <c r="AF2515" s="138"/>
      <c r="AG2515" s="138"/>
    </row>
    <row r="2516" spans="1:33" s="137" customFormat="1" ht="15">
      <c r="A2516" s="178"/>
      <c r="B2516" s="178"/>
      <c r="C2516" s="178"/>
      <c r="D2516" s="178"/>
      <c r="E2516" s="586"/>
      <c r="F2516" s="555"/>
      <c r="G2516" s="159"/>
      <c r="H2516" s="138"/>
      <c r="I2516" s="138"/>
      <c r="J2516" s="138"/>
      <c r="K2516" s="138"/>
      <c r="L2516" s="138"/>
      <c r="M2516" s="138"/>
      <c r="N2516" s="138"/>
      <c r="O2516" s="138"/>
      <c r="P2516" s="138"/>
      <c r="Q2516" s="138"/>
      <c r="R2516" s="138"/>
      <c r="S2516" s="138"/>
      <c r="T2516" s="138"/>
      <c r="U2516" s="138"/>
      <c r="V2516" s="138"/>
      <c r="W2516" s="138"/>
      <c r="X2516" s="138"/>
      <c r="Y2516" s="138"/>
      <c r="Z2516" s="138"/>
      <c r="AA2516" s="138"/>
      <c r="AB2516" s="138"/>
      <c r="AC2516" s="138"/>
      <c r="AD2516" s="138"/>
      <c r="AE2516" s="138"/>
      <c r="AF2516" s="138"/>
      <c r="AG2516" s="138"/>
    </row>
    <row r="2517" spans="1:33" s="137" customFormat="1" ht="15">
      <c r="A2517" s="178"/>
      <c r="B2517" s="178"/>
      <c r="C2517" s="178"/>
      <c r="D2517" s="178"/>
      <c r="E2517" s="586"/>
      <c r="F2517" s="555"/>
      <c r="G2517" s="159"/>
      <c r="H2517" s="138"/>
      <c r="I2517" s="138"/>
      <c r="J2517" s="138"/>
      <c r="K2517" s="138"/>
      <c r="L2517" s="138"/>
      <c r="M2517" s="138"/>
      <c r="N2517" s="138"/>
      <c r="O2517" s="138"/>
      <c r="P2517" s="138"/>
      <c r="Q2517" s="138"/>
      <c r="R2517" s="138"/>
      <c r="S2517" s="138"/>
      <c r="T2517" s="138"/>
      <c r="U2517" s="138"/>
      <c r="V2517" s="138"/>
      <c r="W2517" s="138"/>
      <c r="X2517" s="138"/>
      <c r="Y2517" s="138"/>
      <c r="Z2517" s="138"/>
      <c r="AA2517" s="138"/>
      <c r="AB2517" s="138"/>
      <c r="AC2517" s="138"/>
      <c r="AD2517" s="138"/>
      <c r="AE2517" s="138"/>
      <c r="AF2517" s="138"/>
      <c r="AG2517" s="138"/>
    </row>
    <row r="2518" spans="1:33" s="137" customFormat="1" ht="15">
      <c r="A2518" s="178"/>
      <c r="B2518" s="178"/>
      <c r="C2518" s="178"/>
      <c r="D2518" s="178"/>
      <c r="E2518" s="586"/>
      <c r="F2518" s="555"/>
      <c r="G2518" s="159"/>
      <c r="H2518" s="138"/>
      <c r="I2518" s="138"/>
      <c r="J2518" s="138"/>
      <c r="K2518" s="138"/>
      <c r="L2518" s="138"/>
      <c r="M2518" s="138"/>
      <c r="N2518" s="138"/>
      <c r="O2518" s="138"/>
      <c r="P2518" s="138"/>
      <c r="Q2518" s="138"/>
      <c r="R2518" s="138"/>
      <c r="S2518" s="138"/>
      <c r="T2518" s="138"/>
      <c r="U2518" s="138"/>
      <c r="V2518" s="138"/>
      <c r="W2518" s="138"/>
      <c r="X2518" s="138"/>
      <c r="Y2518" s="138"/>
      <c r="Z2518" s="138"/>
      <c r="AA2518" s="138"/>
      <c r="AB2518" s="138"/>
      <c r="AC2518" s="138"/>
      <c r="AD2518" s="138"/>
      <c r="AE2518" s="138"/>
      <c r="AF2518" s="138"/>
      <c r="AG2518" s="138"/>
    </row>
    <row r="2519" spans="1:33" s="137" customFormat="1" ht="15">
      <c r="A2519" s="276" t="s">
        <v>1610</v>
      </c>
      <c r="B2519" s="277" t="s">
        <v>1437</v>
      </c>
      <c r="C2519" s="22"/>
      <c r="D2519" s="23"/>
      <c r="E2519" s="654"/>
      <c r="F2519" s="559"/>
      <c r="G2519" s="159"/>
      <c r="H2519" s="138"/>
      <c r="I2519" s="138"/>
      <c r="J2519" s="138"/>
      <c r="K2519" s="138"/>
      <c r="L2519" s="138"/>
      <c r="M2519" s="138"/>
      <c r="N2519" s="138"/>
      <c r="O2519" s="138"/>
      <c r="P2519" s="138"/>
      <c r="Q2519" s="138"/>
      <c r="R2519" s="138"/>
      <c r="S2519" s="138"/>
      <c r="T2519" s="138"/>
      <c r="U2519" s="138"/>
      <c r="V2519" s="138"/>
      <c r="W2519" s="138"/>
      <c r="X2519" s="138"/>
      <c r="Y2519" s="138"/>
      <c r="Z2519" s="138"/>
      <c r="AA2519" s="138"/>
      <c r="AB2519" s="138"/>
      <c r="AC2519" s="138"/>
      <c r="AD2519" s="138"/>
      <c r="AE2519" s="138"/>
      <c r="AF2519" s="138"/>
      <c r="AG2519" s="138"/>
    </row>
    <row r="2520" spans="1:33" s="137" customFormat="1" ht="15">
      <c r="A2520" s="278"/>
      <c r="B2520" s="279"/>
      <c r="C2520" s="24"/>
      <c r="D2520" s="25"/>
      <c r="E2520" s="586"/>
      <c r="F2520" s="555"/>
      <c r="G2520" s="159"/>
      <c r="H2520" s="138"/>
      <c r="I2520" s="138"/>
      <c r="J2520" s="138"/>
      <c r="K2520" s="138"/>
      <c r="L2520" s="138"/>
      <c r="M2520" s="138"/>
      <c r="N2520" s="138"/>
      <c r="O2520" s="138"/>
      <c r="P2520" s="138"/>
      <c r="Q2520" s="138"/>
      <c r="R2520" s="138"/>
      <c r="S2520" s="138"/>
      <c r="T2520" s="138"/>
      <c r="U2520" s="138"/>
      <c r="V2520" s="138"/>
      <c r="W2520" s="138"/>
      <c r="X2520" s="138"/>
      <c r="Y2520" s="138"/>
      <c r="Z2520" s="138"/>
      <c r="AA2520" s="138"/>
      <c r="AB2520" s="138"/>
      <c r="AC2520" s="138"/>
      <c r="AD2520" s="138"/>
      <c r="AE2520" s="138"/>
      <c r="AF2520" s="138"/>
      <c r="AG2520" s="138"/>
    </row>
    <row r="2521" spans="1:33" s="137" customFormat="1" ht="76.5">
      <c r="A2521" s="280" t="s">
        <v>1580</v>
      </c>
      <c r="B2521" s="167" t="s">
        <v>29</v>
      </c>
      <c r="C2521" s="24" t="s">
        <v>830</v>
      </c>
      <c r="D2521" s="25">
        <v>23</v>
      </c>
      <c r="E2521" s="586"/>
      <c r="F2521" s="558">
        <f>D2521*E2521</f>
        <v>0</v>
      </c>
      <c r="G2521" s="159"/>
      <c r="H2521" s="138"/>
      <c r="I2521" s="138"/>
      <c r="J2521" s="138"/>
      <c r="K2521" s="138"/>
      <c r="L2521" s="138"/>
      <c r="M2521" s="138"/>
      <c r="N2521" s="138"/>
      <c r="O2521" s="138"/>
      <c r="P2521" s="138"/>
      <c r="Q2521" s="138"/>
      <c r="R2521" s="138"/>
      <c r="S2521" s="138"/>
      <c r="T2521" s="138"/>
      <c r="U2521" s="138"/>
      <c r="V2521" s="138"/>
      <c r="W2521" s="138"/>
      <c r="X2521" s="138"/>
      <c r="Y2521" s="138"/>
      <c r="Z2521" s="138"/>
      <c r="AA2521" s="138"/>
      <c r="AB2521" s="138"/>
      <c r="AC2521" s="138"/>
      <c r="AD2521" s="138"/>
      <c r="AE2521" s="138"/>
      <c r="AF2521" s="138"/>
      <c r="AG2521" s="138"/>
    </row>
    <row r="2522" spans="1:33" s="137" customFormat="1" ht="15">
      <c r="A2522" s="278"/>
      <c r="B2522" s="281"/>
      <c r="C2522" s="24"/>
      <c r="D2522" s="25"/>
      <c r="E2522" s="586"/>
      <c r="F2522" s="558"/>
      <c r="G2522" s="159"/>
      <c r="H2522" s="138"/>
      <c r="I2522" s="138"/>
      <c r="J2522" s="138"/>
      <c r="K2522" s="138"/>
      <c r="L2522" s="138"/>
      <c r="M2522" s="138"/>
      <c r="N2522" s="138"/>
      <c r="O2522" s="138"/>
      <c r="P2522" s="138"/>
      <c r="Q2522" s="138"/>
      <c r="R2522" s="138"/>
      <c r="S2522" s="138"/>
      <c r="T2522" s="138"/>
      <c r="U2522" s="138"/>
      <c r="V2522" s="138"/>
      <c r="W2522" s="138"/>
      <c r="X2522" s="138"/>
      <c r="Y2522" s="138"/>
      <c r="Z2522" s="138"/>
      <c r="AA2522" s="138"/>
      <c r="AB2522" s="138"/>
      <c r="AC2522" s="138"/>
      <c r="AD2522" s="138"/>
      <c r="AE2522" s="138"/>
      <c r="AF2522" s="138"/>
      <c r="AG2522" s="138"/>
    </row>
    <row r="2523" spans="1:33" s="137" customFormat="1" ht="63.75">
      <c r="A2523" s="280" t="s">
        <v>1589</v>
      </c>
      <c r="B2523" s="167" t="s">
        <v>30</v>
      </c>
      <c r="C2523" s="24" t="s">
        <v>830</v>
      </c>
      <c r="D2523" s="25">
        <v>10</v>
      </c>
      <c r="E2523" s="586"/>
      <c r="F2523" s="558">
        <f>D2523*E2523</f>
        <v>0</v>
      </c>
      <c r="G2523" s="159"/>
      <c r="H2523" s="138"/>
      <c r="I2523" s="138"/>
      <c r="J2523" s="138"/>
      <c r="K2523" s="138"/>
      <c r="L2523" s="138"/>
      <c r="M2523" s="138"/>
      <c r="N2523" s="138"/>
      <c r="O2523" s="138"/>
      <c r="P2523" s="138"/>
      <c r="Q2523" s="138"/>
      <c r="R2523" s="138"/>
      <c r="S2523" s="138"/>
      <c r="T2523" s="138"/>
      <c r="U2523" s="138"/>
      <c r="V2523" s="138"/>
      <c r="W2523" s="138"/>
      <c r="X2523" s="138"/>
      <c r="Y2523" s="138"/>
      <c r="Z2523" s="138"/>
      <c r="AA2523" s="138"/>
      <c r="AB2523" s="138"/>
      <c r="AC2523" s="138"/>
      <c r="AD2523" s="138"/>
      <c r="AE2523" s="138"/>
      <c r="AF2523" s="138"/>
      <c r="AG2523" s="138"/>
    </row>
    <row r="2524" spans="1:33" s="137" customFormat="1" ht="15">
      <c r="A2524" s="278"/>
      <c r="B2524" s="281"/>
      <c r="C2524" s="24"/>
      <c r="D2524" s="25"/>
      <c r="E2524" s="586"/>
      <c r="F2524" s="558"/>
      <c r="G2524" s="159"/>
      <c r="H2524" s="138"/>
      <c r="I2524" s="138"/>
      <c r="J2524" s="138"/>
      <c r="K2524" s="138"/>
      <c r="L2524" s="138"/>
      <c r="M2524" s="138"/>
      <c r="N2524" s="138"/>
      <c r="O2524" s="138"/>
      <c r="P2524" s="138"/>
      <c r="Q2524" s="138"/>
      <c r="R2524" s="138"/>
      <c r="S2524" s="138"/>
      <c r="T2524" s="138"/>
      <c r="U2524" s="138"/>
      <c r="V2524" s="138"/>
      <c r="W2524" s="138"/>
      <c r="X2524" s="138"/>
      <c r="Y2524" s="138"/>
      <c r="Z2524" s="138"/>
      <c r="AA2524" s="138"/>
      <c r="AB2524" s="138"/>
      <c r="AC2524" s="138"/>
      <c r="AD2524" s="138"/>
      <c r="AE2524" s="138"/>
      <c r="AF2524" s="138"/>
      <c r="AG2524" s="138"/>
    </row>
    <row r="2525" spans="1:33" s="137" customFormat="1" ht="25.5">
      <c r="A2525" s="280" t="s">
        <v>1604</v>
      </c>
      <c r="B2525" s="167" t="s">
        <v>31</v>
      </c>
      <c r="C2525" s="24" t="s">
        <v>886</v>
      </c>
      <c r="D2525" s="25">
        <v>1</v>
      </c>
      <c r="E2525" s="586"/>
      <c r="F2525" s="558">
        <f>D2525*E2525</f>
        <v>0</v>
      </c>
      <c r="G2525" s="159"/>
      <c r="H2525" s="138"/>
      <c r="I2525" s="138"/>
      <c r="J2525" s="138"/>
      <c r="K2525" s="138"/>
      <c r="L2525" s="138"/>
      <c r="M2525" s="138"/>
      <c r="N2525" s="138"/>
      <c r="O2525" s="138"/>
      <c r="P2525" s="138"/>
      <c r="Q2525" s="138"/>
      <c r="R2525" s="138"/>
      <c r="S2525" s="138"/>
      <c r="T2525" s="138"/>
      <c r="U2525" s="138"/>
      <c r="V2525" s="138"/>
      <c r="W2525" s="138"/>
      <c r="X2525" s="138"/>
      <c r="Y2525" s="138"/>
      <c r="Z2525" s="138"/>
      <c r="AA2525" s="138"/>
      <c r="AB2525" s="138"/>
      <c r="AC2525" s="138"/>
      <c r="AD2525" s="138"/>
      <c r="AE2525" s="138"/>
      <c r="AF2525" s="138"/>
      <c r="AG2525" s="138"/>
    </row>
    <row r="2526" spans="1:33" s="137" customFormat="1" ht="15">
      <c r="A2526" s="280"/>
      <c r="B2526" s="281"/>
      <c r="C2526" s="24"/>
      <c r="D2526" s="25"/>
      <c r="E2526" s="586"/>
      <c r="F2526" s="558"/>
      <c r="G2526" s="159"/>
      <c r="H2526" s="138"/>
      <c r="I2526" s="138"/>
      <c r="J2526" s="138"/>
      <c r="K2526" s="138"/>
      <c r="L2526" s="138"/>
      <c r="M2526" s="138"/>
      <c r="N2526" s="138"/>
      <c r="O2526" s="138"/>
      <c r="P2526" s="138"/>
      <c r="Q2526" s="138"/>
      <c r="R2526" s="138"/>
      <c r="S2526" s="138"/>
      <c r="T2526" s="138"/>
      <c r="U2526" s="138"/>
      <c r="V2526" s="138"/>
      <c r="W2526" s="138"/>
      <c r="X2526" s="138"/>
      <c r="Y2526" s="138"/>
      <c r="Z2526" s="138"/>
      <c r="AA2526" s="138"/>
      <c r="AB2526" s="138"/>
      <c r="AC2526" s="138"/>
      <c r="AD2526" s="138"/>
      <c r="AE2526" s="138"/>
      <c r="AF2526" s="138"/>
      <c r="AG2526" s="138"/>
    </row>
    <row r="2527" spans="1:33" s="137" customFormat="1" ht="127.5">
      <c r="A2527" s="280" t="s">
        <v>1605</v>
      </c>
      <c r="B2527" s="167" t="s">
        <v>32</v>
      </c>
      <c r="C2527" s="24" t="s">
        <v>1588</v>
      </c>
      <c r="D2527" s="25">
        <v>3</v>
      </c>
      <c r="E2527" s="586"/>
      <c r="F2527" s="558">
        <f>D2527*E2527</f>
        <v>0</v>
      </c>
      <c r="G2527" s="159"/>
      <c r="H2527" s="138"/>
      <c r="I2527" s="138"/>
      <c r="J2527" s="138"/>
      <c r="K2527" s="138"/>
      <c r="L2527" s="138"/>
      <c r="M2527" s="138"/>
      <c r="N2527" s="138"/>
      <c r="O2527" s="138"/>
      <c r="P2527" s="138"/>
      <c r="Q2527" s="138"/>
      <c r="R2527" s="138"/>
      <c r="S2527" s="138"/>
      <c r="T2527" s="138"/>
      <c r="U2527" s="138"/>
      <c r="V2527" s="138"/>
      <c r="W2527" s="138"/>
      <c r="X2527" s="138"/>
      <c r="Y2527" s="138"/>
      <c r="Z2527" s="138"/>
      <c r="AA2527" s="138"/>
      <c r="AB2527" s="138"/>
      <c r="AC2527" s="138"/>
      <c r="AD2527" s="138"/>
      <c r="AE2527" s="138"/>
      <c r="AF2527" s="138"/>
      <c r="AG2527" s="138"/>
    </row>
    <row r="2528" spans="1:33" s="137" customFormat="1" ht="15">
      <c r="A2528" s="280"/>
      <c r="B2528" s="281"/>
      <c r="C2528" s="24"/>
      <c r="D2528" s="25"/>
      <c r="E2528" s="586"/>
      <c r="F2528" s="558"/>
      <c r="G2528" s="159"/>
      <c r="H2528" s="138"/>
      <c r="I2528" s="138"/>
      <c r="J2528" s="138"/>
      <c r="K2528" s="138"/>
      <c r="L2528" s="138"/>
      <c r="M2528" s="138"/>
      <c r="N2528" s="138"/>
      <c r="O2528" s="138"/>
      <c r="P2528" s="138"/>
      <c r="Q2528" s="138"/>
      <c r="R2528" s="138"/>
      <c r="S2528" s="138"/>
      <c r="T2528" s="138"/>
      <c r="U2528" s="138"/>
      <c r="V2528" s="138"/>
      <c r="W2528" s="138"/>
      <c r="X2528" s="138"/>
      <c r="Y2528" s="138"/>
      <c r="Z2528" s="138"/>
      <c r="AA2528" s="138"/>
      <c r="AB2528" s="138"/>
      <c r="AC2528" s="138"/>
      <c r="AD2528" s="138"/>
      <c r="AE2528" s="138"/>
      <c r="AF2528" s="138"/>
      <c r="AG2528" s="138"/>
    </row>
    <row r="2529" spans="1:33" s="137" customFormat="1" ht="63.75">
      <c r="A2529" s="280" t="s">
        <v>1606</v>
      </c>
      <c r="B2529" s="167" t="s">
        <v>33</v>
      </c>
      <c r="C2529" s="24"/>
      <c r="D2529" s="25"/>
      <c r="E2529" s="586"/>
      <c r="F2529" s="558"/>
      <c r="G2529" s="159"/>
      <c r="H2529" s="138"/>
      <c r="I2529" s="138"/>
      <c r="J2529" s="138"/>
      <c r="K2529" s="138"/>
      <c r="L2529" s="138"/>
      <c r="M2529" s="138"/>
      <c r="N2529" s="138"/>
      <c r="O2529" s="138"/>
      <c r="P2529" s="138"/>
      <c r="Q2529" s="138"/>
      <c r="R2529" s="138"/>
      <c r="S2529" s="138"/>
      <c r="T2529" s="138"/>
      <c r="U2529" s="138"/>
      <c r="V2529" s="138"/>
      <c r="W2529" s="138"/>
      <c r="X2529" s="138"/>
      <c r="Y2529" s="138"/>
      <c r="Z2529" s="138"/>
      <c r="AA2529" s="138"/>
      <c r="AB2529" s="138"/>
      <c r="AC2529" s="138"/>
      <c r="AD2529" s="138"/>
      <c r="AE2529" s="138"/>
      <c r="AF2529" s="138"/>
      <c r="AG2529" s="138"/>
    </row>
    <row r="2530" spans="1:33" s="137" customFormat="1" ht="15">
      <c r="A2530" s="280"/>
      <c r="B2530" s="281" t="s">
        <v>495</v>
      </c>
      <c r="C2530" s="24" t="s">
        <v>886</v>
      </c>
      <c r="D2530" s="25">
        <v>1</v>
      </c>
      <c r="E2530" s="586"/>
      <c r="F2530" s="558">
        <f>D2530*E2530</f>
        <v>0</v>
      </c>
      <c r="G2530" s="159"/>
      <c r="H2530" s="138"/>
      <c r="I2530" s="138"/>
      <c r="J2530" s="138"/>
      <c r="K2530" s="138"/>
      <c r="L2530" s="138"/>
      <c r="M2530" s="138"/>
      <c r="N2530" s="138"/>
      <c r="O2530" s="138"/>
      <c r="P2530" s="138"/>
      <c r="Q2530" s="138"/>
      <c r="R2530" s="138"/>
      <c r="S2530" s="138"/>
      <c r="T2530" s="138"/>
      <c r="U2530" s="138"/>
      <c r="V2530" s="138"/>
      <c r="W2530" s="138"/>
      <c r="X2530" s="138"/>
      <c r="Y2530" s="138"/>
      <c r="Z2530" s="138"/>
      <c r="AA2530" s="138"/>
      <c r="AB2530" s="138"/>
      <c r="AC2530" s="138"/>
      <c r="AD2530" s="138"/>
      <c r="AE2530" s="138"/>
      <c r="AF2530" s="138"/>
      <c r="AG2530" s="138"/>
    </row>
    <row r="2531" spans="1:33" s="137" customFormat="1" ht="15">
      <c r="A2531" s="278"/>
      <c r="B2531" s="281" t="s">
        <v>1438</v>
      </c>
      <c r="C2531" s="24" t="s">
        <v>886</v>
      </c>
      <c r="D2531" s="25">
        <v>5</v>
      </c>
      <c r="E2531" s="586"/>
      <c r="F2531" s="558">
        <f>D2531*E2531</f>
        <v>0</v>
      </c>
      <c r="G2531" s="159"/>
      <c r="H2531" s="138"/>
      <c r="I2531" s="138"/>
      <c r="J2531" s="138"/>
      <c r="K2531" s="138"/>
      <c r="L2531" s="138"/>
      <c r="M2531" s="138"/>
      <c r="N2531" s="138"/>
      <c r="O2531" s="138"/>
      <c r="P2531" s="138"/>
      <c r="Q2531" s="138"/>
      <c r="R2531" s="138"/>
      <c r="S2531" s="138"/>
      <c r="T2531" s="138"/>
      <c r="U2531" s="138"/>
      <c r="V2531" s="138"/>
      <c r="W2531" s="138"/>
      <c r="X2531" s="138"/>
      <c r="Y2531" s="138"/>
      <c r="Z2531" s="138"/>
      <c r="AA2531" s="138"/>
      <c r="AB2531" s="138"/>
      <c r="AC2531" s="138"/>
      <c r="AD2531" s="138"/>
      <c r="AE2531" s="138"/>
      <c r="AF2531" s="138"/>
      <c r="AG2531" s="138"/>
    </row>
    <row r="2532" spans="1:33" s="137" customFormat="1" ht="15">
      <c r="A2532" s="278"/>
      <c r="B2532" s="281"/>
      <c r="C2532" s="24"/>
      <c r="D2532" s="25"/>
      <c r="E2532" s="586"/>
      <c r="F2532" s="558"/>
      <c r="G2532" s="159"/>
      <c r="H2532" s="138"/>
      <c r="I2532" s="138"/>
      <c r="J2532" s="138"/>
      <c r="K2532" s="138"/>
      <c r="L2532" s="138"/>
      <c r="M2532" s="138"/>
      <c r="N2532" s="138"/>
      <c r="O2532" s="138"/>
      <c r="P2532" s="138"/>
      <c r="Q2532" s="138"/>
      <c r="R2532" s="138"/>
      <c r="S2532" s="138"/>
      <c r="T2532" s="138"/>
      <c r="U2532" s="138"/>
      <c r="V2532" s="138"/>
      <c r="W2532" s="138"/>
      <c r="X2532" s="138"/>
      <c r="Y2532" s="138"/>
      <c r="Z2532" s="138"/>
      <c r="AA2532" s="138"/>
      <c r="AB2532" s="138"/>
      <c r="AC2532" s="138"/>
      <c r="AD2532" s="138"/>
      <c r="AE2532" s="138"/>
      <c r="AF2532" s="138"/>
      <c r="AG2532" s="138"/>
    </row>
    <row r="2533" spans="1:33" s="137" customFormat="1" ht="76.5">
      <c r="A2533" s="280" t="s">
        <v>1608</v>
      </c>
      <c r="B2533" s="167" t="s">
        <v>34</v>
      </c>
      <c r="C2533" s="24" t="s">
        <v>1935</v>
      </c>
      <c r="D2533" s="25">
        <v>250</v>
      </c>
      <c r="E2533" s="586"/>
      <c r="F2533" s="558">
        <f>D2533*E2533</f>
        <v>0</v>
      </c>
      <c r="G2533" s="159"/>
      <c r="H2533" s="138"/>
      <c r="I2533" s="138"/>
      <c r="J2533" s="138"/>
      <c r="K2533" s="138"/>
      <c r="L2533" s="138"/>
      <c r="M2533" s="138"/>
      <c r="N2533" s="138"/>
      <c r="O2533" s="138"/>
      <c r="P2533" s="138"/>
      <c r="Q2533" s="138"/>
      <c r="R2533" s="138"/>
      <c r="S2533" s="138"/>
      <c r="T2533" s="138"/>
      <c r="U2533" s="138"/>
      <c r="V2533" s="138"/>
      <c r="W2533" s="138"/>
      <c r="X2533" s="138"/>
      <c r="Y2533" s="138"/>
      <c r="Z2533" s="138"/>
      <c r="AA2533" s="138"/>
      <c r="AB2533" s="138"/>
      <c r="AC2533" s="138"/>
      <c r="AD2533" s="138"/>
      <c r="AE2533" s="138"/>
      <c r="AF2533" s="138"/>
      <c r="AG2533" s="138"/>
    </row>
    <row r="2534" spans="1:33" s="137" customFormat="1" ht="15">
      <c r="A2534" s="278"/>
      <c r="B2534" s="281"/>
      <c r="C2534" s="24"/>
      <c r="D2534" s="25"/>
      <c r="E2534" s="586"/>
      <c r="F2534" s="558"/>
      <c r="G2534" s="159"/>
      <c r="H2534" s="138"/>
      <c r="I2534" s="138"/>
      <c r="J2534" s="138"/>
      <c r="K2534" s="138"/>
      <c r="L2534" s="138"/>
      <c r="M2534" s="138"/>
      <c r="N2534" s="138"/>
      <c r="O2534" s="138"/>
      <c r="P2534" s="138"/>
      <c r="Q2534" s="138"/>
      <c r="R2534" s="138"/>
      <c r="S2534" s="138"/>
      <c r="T2534" s="138"/>
      <c r="U2534" s="138"/>
      <c r="V2534" s="138"/>
      <c r="W2534" s="138"/>
      <c r="X2534" s="138"/>
      <c r="Y2534" s="138"/>
      <c r="Z2534" s="138"/>
      <c r="AA2534" s="138"/>
      <c r="AB2534" s="138"/>
      <c r="AC2534" s="138"/>
      <c r="AD2534" s="138"/>
      <c r="AE2534" s="138"/>
      <c r="AF2534" s="138"/>
      <c r="AG2534" s="138"/>
    </row>
    <row r="2535" spans="1:33" s="137" customFormat="1" ht="76.5">
      <c r="A2535" s="280" t="s">
        <v>1609</v>
      </c>
      <c r="B2535" s="167" t="s">
        <v>35</v>
      </c>
      <c r="C2535" s="24" t="s">
        <v>886</v>
      </c>
      <c r="D2535" s="25">
        <v>3</v>
      </c>
      <c r="E2535" s="586"/>
      <c r="F2535" s="558">
        <f>D2535*E2535</f>
        <v>0</v>
      </c>
      <c r="G2535" s="159"/>
      <c r="H2535" s="138"/>
      <c r="I2535" s="138"/>
      <c r="J2535" s="138"/>
      <c r="K2535" s="138"/>
      <c r="L2535" s="138"/>
      <c r="M2535" s="138"/>
      <c r="N2535" s="138"/>
      <c r="O2535" s="138"/>
      <c r="P2535" s="138"/>
      <c r="Q2535" s="138"/>
      <c r="R2535" s="138"/>
      <c r="S2535" s="138"/>
      <c r="T2535" s="138"/>
      <c r="U2535" s="138"/>
      <c r="V2535" s="138"/>
      <c r="W2535" s="138"/>
      <c r="X2535" s="138"/>
      <c r="Y2535" s="138"/>
      <c r="Z2535" s="138"/>
      <c r="AA2535" s="138"/>
      <c r="AB2535" s="138"/>
      <c r="AC2535" s="138"/>
      <c r="AD2535" s="138"/>
      <c r="AE2535" s="138"/>
      <c r="AF2535" s="138"/>
      <c r="AG2535" s="138"/>
    </row>
    <row r="2536" spans="1:33" s="137" customFormat="1" ht="15">
      <c r="A2536" s="278"/>
      <c r="B2536" s="281"/>
      <c r="C2536" s="24"/>
      <c r="D2536" s="25"/>
      <c r="E2536" s="586"/>
      <c r="F2536" s="558"/>
      <c r="G2536" s="159"/>
      <c r="H2536" s="138"/>
      <c r="I2536" s="138"/>
      <c r="J2536" s="138"/>
      <c r="K2536" s="138"/>
      <c r="L2536" s="138"/>
      <c r="M2536" s="138"/>
      <c r="N2536" s="138"/>
      <c r="O2536" s="138"/>
      <c r="P2536" s="138"/>
      <c r="Q2536" s="138"/>
      <c r="R2536" s="138"/>
      <c r="S2536" s="138"/>
      <c r="T2536" s="138"/>
      <c r="U2536" s="138"/>
      <c r="V2536" s="138"/>
      <c r="W2536" s="138"/>
      <c r="X2536" s="138"/>
      <c r="Y2536" s="138"/>
      <c r="Z2536" s="138"/>
      <c r="AA2536" s="138"/>
      <c r="AB2536" s="138"/>
      <c r="AC2536" s="138"/>
      <c r="AD2536" s="138"/>
      <c r="AE2536" s="138"/>
      <c r="AF2536" s="138"/>
      <c r="AG2536" s="138"/>
    </row>
    <row r="2537" spans="1:33" s="137" customFormat="1" ht="76.5">
      <c r="A2537" s="280" t="s">
        <v>1610</v>
      </c>
      <c r="B2537" s="167" t="s">
        <v>36</v>
      </c>
      <c r="C2537" s="24" t="s">
        <v>1588</v>
      </c>
      <c r="D2537" s="25">
        <v>1</v>
      </c>
      <c r="E2537" s="586"/>
      <c r="F2537" s="558">
        <f>D2537*E2537</f>
        <v>0</v>
      </c>
      <c r="G2537" s="159"/>
      <c r="H2537" s="138"/>
      <c r="I2537" s="138"/>
      <c r="J2537" s="138"/>
      <c r="K2537" s="138"/>
      <c r="L2537" s="138"/>
      <c r="M2537" s="138"/>
      <c r="N2537" s="138"/>
      <c r="O2537" s="138"/>
      <c r="P2537" s="138"/>
      <c r="Q2537" s="138"/>
      <c r="R2537" s="138"/>
      <c r="S2537" s="138"/>
      <c r="T2537" s="138"/>
      <c r="U2537" s="138"/>
      <c r="V2537" s="138"/>
      <c r="W2537" s="138"/>
      <c r="X2537" s="138"/>
      <c r="Y2537" s="138"/>
      <c r="Z2537" s="138"/>
      <c r="AA2537" s="138"/>
      <c r="AB2537" s="138"/>
      <c r="AC2537" s="138"/>
      <c r="AD2537" s="138"/>
      <c r="AE2537" s="138"/>
      <c r="AF2537" s="138"/>
      <c r="AG2537" s="138"/>
    </row>
    <row r="2538" spans="1:33" s="137" customFormat="1" ht="15">
      <c r="A2538" s="278"/>
      <c r="B2538" s="281"/>
      <c r="C2538" s="24"/>
      <c r="D2538" s="25"/>
      <c r="E2538" s="586"/>
      <c r="F2538" s="558"/>
      <c r="G2538" s="159"/>
      <c r="H2538" s="138"/>
      <c r="I2538" s="138"/>
      <c r="J2538" s="138"/>
      <c r="K2538" s="138"/>
      <c r="L2538" s="138"/>
      <c r="M2538" s="138"/>
      <c r="N2538" s="138"/>
      <c r="O2538" s="138"/>
      <c r="P2538" s="138"/>
      <c r="Q2538" s="138"/>
      <c r="R2538" s="138"/>
      <c r="S2538" s="138"/>
      <c r="T2538" s="138"/>
      <c r="U2538" s="138"/>
      <c r="V2538" s="138"/>
      <c r="W2538" s="138"/>
      <c r="X2538" s="138"/>
      <c r="Y2538" s="138"/>
      <c r="Z2538" s="138"/>
      <c r="AA2538" s="138"/>
      <c r="AB2538" s="138"/>
      <c r="AC2538" s="138"/>
      <c r="AD2538" s="138"/>
      <c r="AE2538" s="138"/>
      <c r="AF2538" s="138"/>
      <c r="AG2538" s="138"/>
    </row>
    <row r="2539" spans="1:33" s="137" customFormat="1" ht="25.5">
      <c r="A2539" s="280" t="s">
        <v>1612</v>
      </c>
      <c r="B2539" s="167" t="s">
        <v>52</v>
      </c>
      <c r="C2539" s="24"/>
      <c r="D2539" s="25"/>
      <c r="E2539" s="586"/>
      <c r="F2539" s="558"/>
      <c r="G2539" s="159"/>
      <c r="H2539" s="138"/>
      <c r="I2539" s="138"/>
      <c r="J2539" s="138"/>
      <c r="K2539" s="138"/>
      <c r="L2539" s="138"/>
      <c r="M2539" s="138"/>
      <c r="N2539" s="138"/>
      <c r="O2539" s="138"/>
      <c r="P2539" s="138"/>
      <c r="Q2539" s="138"/>
      <c r="R2539" s="138"/>
      <c r="S2539" s="138"/>
      <c r="T2539" s="138"/>
      <c r="U2539" s="138"/>
      <c r="V2539" s="138"/>
      <c r="W2539" s="138"/>
      <c r="X2539" s="138"/>
      <c r="Y2539" s="138"/>
      <c r="Z2539" s="138"/>
      <c r="AA2539" s="138"/>
      <c r="AB2539" s="138"/>
      <c r="AC2539" s="138"/>
      <c r="AD2539" s="138"/>
      <c r="AE2539" s="138"/>
      <c r="AF2539" s="138"/>
      <c r="AG2539" s="138"/>
    </row>
    <row r="2540" spans="1:33" s="137" customFormat="1" ht="25.5">
      <c r="A2540" s="278"/>
      <c r="B2540" s="167" t="s">
        <v>53</v>
      </c>
      <c r="C2540" s="24"/>
      <c r="D2540" s="25"/>
      <c r="E2540" s="586"/>
      <c r="F2540" s="558"/>
      <c r="G2540" s="159"/>
      <c r="H2540" s="138"/>
      <c r="I2540" s="138"/>
      <c r="J2540" s="138"/>
      <c r="K2540" s="138"/>
      <c r="L2540" s="138"/>
      <c r="M2540" s="138"/>
      <c r="N2540" s="138"/>
      <c r="O2540" s="138"/>
      <c r="P2540" s="138"/>
      <c r="Q2540" s="138"/>
      <c r="R2540" s="138"/>
      <c r="S2540" s="138"/>
      <c r="T2540" s="138"/>
      <c r="U2540" s="138"/>
      <c r="V2540" s="138"/>
      <c r="W2540" s="138"/>
      <c r="X2540" s="138"/>
      <c r="Y2540" s="138"/>
      <c r="Z2540" s="138"/>
      <c r="AA2540" s="138"/>
      <c r="AB2540" s="138"/>
      <c r="AC2540" s="138"/>
      <c r="AD2540" s="138"/>
      <c r="AE2540" s="138"/>
      <c r="AF2540" s="138"/>
      <c r="AG2540" s="138"/>
    </row>
    <row r="2541" spans="1:33" s="137" customFormat="1" ht="15">
      <c r="A2541" s="278"/>
      <c r="B2541" s="167" t="s">
        <v>54</v>
      </c>
      <c r="C2541" s="24"/>
      <c r="D2541" s="25"/>
      <c r="E2541" s="586"/>
      <c r="F2541" s="558"/>
      <c r="G2541" s="159"/>
      <c r="H2541" s="138"/>
      <c r="I2541" s="138"/>
      <c r="J2541" s="138"/>
      <c r="K2541" s="138"/>
      <c r="L2541" s="138"/>
      <c r="M2541" s="138"/>
      <c r="N2541" s="138"/>
      <c r="O2541" s="138"/>
      <c r="P2541" s="138"/>
      <c r="Q2541" s="138"/>
      <c r="R2541" s="138"/>
      <c r="S2541" s="138"/>
      <c r="T2541" s="138"/>
      <c r="U2541" s="138"/>
      <c r="V2541" s="138"/>
      <c r="W2541" s="138"/>
      <c r="X2541" s="138"/>
      <c r="Y2541" s="138"/>
      <c r="Z2541" s="138"/>
      <c r="AA2541" s="138"/>
      <c r="AB2541" s="138"/>
      <c r="AC2541" s="138"/>
      <c r="AD2541" s="138"/>
      <c r="AE2541" s="138"/>
      <c r="AF2541" s="138"/>
      <c r="AG2541" s="138"/>
    </row>
    <row r="2542" spans="1:33" s="137" customFormat="1" ht="38.25">
      <c r="A2542" s="278"/>
      <c r="B2542" s="167" t="s">
        <v>55</v>
      </c>
      <c r="C2542" s="24"/>
      <c r="D2542" s="25"/>
      <c r="E2542" s="586"/>
      <c r="F2542" s="558"/>
      <c r="G2542" s="159"/>
      <c r="H2542" s="138"/>
      <c r="I2542" s="138"/>
      <c r="J2542" s="138"/>
      <c r="K2542" s="138"/>
      <c r="L2542" s="138"/>
      <c r="M2542" s="138"/>
      <c r="N2542" s="138"/>
      <c r="O2542" s="138"/>
      <c r="P2542" s="138"/>
      <c r="Q2542" s="138"/>
      <c r="R2542" s="138"/>
      <c r="S2542" s="138"/>
      <c r="T2542" s="138"/>
      <c r="U2542" s="138"/>
      <c r="V2542" s="138"/>
      <c r="W2542" s="138"/>
      <c r="X2542" s="138"/>
      <c r="Y2542" s="138"/>
      <c r="Z2542" s="138"/>
      <c r="AA2542" s="138"/>
      <c r="AB2542" s="138"/>
      <c r="AC2542" s="138"/>
      <c r="AD2542" s="138"/>
      <c r="AE2542" s="138"/>
      <c r="AF2542" s="138"/>
      <c r="AG2542" s="138"/>
    </row>
    <row r="2543" spans="1:33" s="137" customFormat="1" ht="15">
      <c r="A2543" s="278"/>
      <c r="B2543" s="167" t="s">
        <v>56</v>
      </c>
      <c r="C2543" s="24" t="s">
        <v>57</v>
      </c>
      <c r="D2543" s="547">
        <v>9.5</v>
      </c>
      <c r="E2543" s="586"/>
      <c r="F2543" s="566">
        <f>D2543*E2543</f>
        <v>0</v>
      </c>
      <c r="G2543" s="159"/>
      <c r="H2543" s="138"/>
      <c r="I2543" s="138"/>
      <c r="J2543" s="138"/>
      <c r="K2543" s="138"/>
      <c r="L2543" s="138"/>
      <c r="M2543" s="138"/>
      <c r="N2543" s="138"/>
      <c r="O2543" s="138"/>
      <c r="P2543" s="138"/>
      <c r="Q2543" s="138"/>
      <c r="R2543" s="138"/>
      <c r="S2543" s="138"/>
      <c r="T2543" s="138"/>
      <c r="U2543" s="138"/>
      <c r="V2543" s="138"/>
      <c r="W2543" s="138"/>
      <c r="X2543" s="138"/>
      <c r="Y2543" s="138"/>
      <c r="Z2543" s="138"/>
      <c r="AA2543" s="138"/>
      <c r="AB2543" s="138"/>
      <c r="AC2543" s="138"/>
      <c r="AD2543" s="138"/>
      <c r="AE2543" s="138"/>
      <c r="AF2543" s="138"/>
      <c r="AG2543" s="138"/>
    </row>
    <row r="2544" spans="1:33" s="137" customFormat="1" ht="15">
      <c r="A2544" s="278"/>
      <c r="B2544" s="167" t="s">
        <v>58</v>
      </c>
      <c r="C2544" s="24" t="s">
        <v>1607</v>
      </c>
      <c r="D2544" s="547">
        <v>454</v>
      </c>
      <c r="E2544" s="586"/>
      <c r="F2544" s="566">
        <f aca="true" t="shared" si="36" ref="F2544:F2556">D2544*E2544</f>
        <v>0</v>
      </c>
      <c r="G2544" s="159"/>
      <c r="H2544" s="138"/>
      <c r="I2544" s="138"/>
      <c r="J2544" s="138"/>
      <c r="K2544" s="138"/>
      <c r="L2544" s="138"/>
      <c r="M2544" s="138"/>
      <c r="N2544" s="138"/>
      <c r="O2544" s="138"/>
      <c r="P2544" s="138"/>
      <c r="Q2544" s="138"/>
      <c r="R2544" s="138"/>
      <c r="S2544" s="138"/>
      <c r="T2544" s="138"/>
      <c r="U2544" s="138"/>
      <c r="V2544" s="138"/>
      <c r="W2544" s="138"/>
      <c r="X2544" s="138"/>
      <c r="Y2544" s="138"/>
      <c r="Z2544" s="138"/>
      <c r="AA2544" s="138"/>
      <c r="AB2544" s="138"/>
      <c r="AC2544" s="138"/>
      <c r="AD2544" s="138"/>
      <c r="AE2544" s="138"/>
      <c r="AF2544" s="138"/>
      <c r="AG2544" s="138"/>
    </row>
    <row r="2545" spans="1:33" s="137" customFormat="1" ht="15">
      <c r="A2545" s="278"/>
      <c r="B2545" s="167" t="s">
        <v>59</v>
      </c>
      <c r="C2545" s="24"/>
      <c r="D2545" s="547"/>
      <c r="E2545" s="586"/>
      <c r="F2545" s="566"/>
      <c r="G2545" s="159"/>
      <c r="H2545" s="138"/>
      <c r="I2545" s="138"/>
      <c r="J2545" s="138"/>
      <c r="K2545" s="138"/>
      <c r="L2545" s="138"/>
      <c r="M2545" s="138"/>
      <c r="N2545" s="138"/>
      <c r="O2545" s="138"/>
      <c r="P2545" s="138"/>
      <c r="Q2545" s="138"/>
      <c r="R2545" s="138"/>
      <c r="S2545" s="138"/>
      <c r="T2545" s="138"/>
      <c r="U2545" s="138"/>
      <c r="V2545" s="138"/>
      <c r="W2545" s="138"/>
      <c r="X2545" s="138"/>
      <c r="Y2545" s="138"/>
      <c r="Z2545" s="138"/>
      <c r="AA2545" s="138"/>
      <c r="AB2545" s="138"/>
      <c r="AC2545" s="138"/>
      <c r="AD2545" s="138"/>
      <c r="AE2545" s="138"/>
      <c r="AF2545" s="138"/>
      <c r="AG2545" s="138"/>
    </row>
    <row r="2546" spans="1:33" s="137" customFormat="1" ht="114.75">
      <c r="A2546" s="278"/>
      <c r="B2546" s="548" t="s">
        <v>60</v>
      </c>
      <c r="C2546" s="24"/>
      <c r="D2546" s="547"/>
      <c r="E2546" s="586"/>
      <c r="F2546" s="566"/>
      <c r="G2546" s="159"/>
      <c r="H2546" s="138"/>
      <c r="I2546" s="138"/>
      <c r="J2546" s="138"/>
      <c r="K2546" s="138"/>
      <c r="L2546" s="138"/>
      <c r="M2546" s="138"/>
      <c r="N2546" s="138"/>
      <c r="O2546" s="138"/>
      <c r="P2546" s="138"/>
      <c r="Q2546" s="138"/>
      <c r="R2546" s="138"/>
      <c r="S2546" s="138"/>
      <c r="T2546" s="138"/>
      <c r="U2546" s="138"/>
      <c r="V2546" s="138"/>
      <c r="W2546" s="138"/>
      <c r="X2546" s="138"/>
      <c r="Y2546" s="138"/>
      <c r="Z2546" s="138"/>
      <c r="AA2546" s="138"/>
      <c r="AB2546" s="138"/>
      <c r="AC2546" s="138"/>
      <c r="AD2546" s="138"/>
      <c r="AE2546" s="138"/>
      <c r="AF2546" s="138"/>
      <c r="AG2546" s="138"/>
    </row>
    <row r="2547" spans="1:33" s="137" customFormat="1" ht="15">
      <c r="A2547" s="278"/>
      <c r="B2547" s="167" t="s">
        <v>61</v>
      </c>
      <c r="C2547" s="24" t="s">
        <v>62</v>
      </c>
      <c r="D2547" s="547">
        <v>12.14</v>
      </c>
      <c r="E2547" s="586"/>
      <c r="F2547" s="566">
        <f t="shared" si="36"/>
        <v>0</v>
      </c>
      <c r="G2547" s="159"/>
      <c r="H2547" s="138"/>
      <c r="I2547" s="138"/>
      <c r="J2547" s="138"/>
      <c r="K2547" s="138"/>
      <c r="L2547" s="138"/>
      <c r="M2547" s="138"/>
      <c r="N2547" s="138"/>
      <c r="O2547" s="138"/>
      <c r="P2547" s="138"/>
      <c r="Q2547" s="138"/>
      <c r="R2547" s="138"/>
      <c r="S2547" s="138"/>
      <c r="T2547" s="138"/>
      <c r="U2547" s="138"/>
      <c r="V2547" s="138"/>
      <c r="W2547" s="138"/>
      <c r="X2547" s="138"/>
      <c r="Y2547" s="138"/>
      <c r="Z2547" s="138"/>
      <c r="AA2547" s="138"/>
      <c r="AB2547" s="138"/>
      <c r="AC2547" s="138"/>
      <c r="AD2547" s="138"/>
      <c r="AE2547" s="138"/>
      <c r="AF2547" s="138"/>
      <c r="AG2547" s="138"/>
    </row>
    <row r="2548" spans="1:33" s="137" customFormat="1" ht="15">
      <c r="A2548" s="278"/>
      <c r="B2548" s="167" t="s">
        <v>63</v>
      </c>
      <c r="C2548" s="24" t="s">
        <v>1607</v>
      </c>
      <c r="D2548" s="547">
        <v>153</v>
      </c>
      <c r="E2548" s="586"/>
      <c r="F2548" s="566">
        <f t="shared" si="36"/>
        <v>0</v>
      </c>
      <c r="G2548" s="159"/>
      <c r="H2548" s="138"/>
      <c r="I2548" s="138"/>
      <c r="J2548" s="138"/>
      <c r="K2548" s="138"/>
      <c r="L2548" s="138"/>
      <c r="M2548" s="138"/>
      <c r="N2548" s="138"/>
      <c r="O2548" s="138"/>
      <c r="P2548" s="138"/>
      <c r="Q2548" s="138"/>
      <c r="R2548" s="138"/>
      <c r="S2548" s="138"/>
      <c r="T2548" s="138"/>
      <c r="U2548" s="138"/>
      <c r="V2548" s="138"/>
      <c r="W2548" s="138"/>
      <c r="X2548" s="138"/>
      <c r="Y2548" s="138"/>
      <c r="Z2548" s="138"/>
      <c r="AA2548" s="138"/>
      <c r="AB2548" s="138"/>
      <c r="AC2548" s="138"/>
      <c r="AD2548" s="138"/>
      <c r="AE2548" s="138"/>
      <c r="AF2548" s="138"/>
      <c r="AG2548" s="138"/>
    </row>
    <row r="2549" spans="1:33" s="137" customFormat="1" ht="15">
      <c r="A2549" s="278"/>
      <c r="B2549" s="167" t="s">
        <v>64</v>
      </c>
      <c r="C2549" s="24" t="s">
        <v>65</v>
      </c>
      <c r="D2549" s="547">
        <v>11.7</v>
      </c>
      <c r="E2549" s="586"/>
      <c r="F2549" s="566">
        <f t="shared" si="36"/>
        <v>0</v>
      </c>
      <c r="G2549" s="159"/>
      <c r="H2549" s="138"/>
      <c r="I2549" s="138"/>
      <c r="J2549" s="138"/>
      <c r="K2549" s="138"/>
      <c r="L2549" s="138"/>
      <c r="M2549" s="138"/>
      <c r="N2549" s="138"/>
      <c r="O2549" s="138"/>
      <c r="P2549" s="138"/>
      <c r="Q2549" s="138"/>
      <c r="R2549" s="138"/>
      <c r="S2549" s="138"/>
      <c r="T2549" s="138"/>
      <c r="U2549" s="138"/>
      <c r="V2549" s="138"/>
      <c r="W2549" s="138"/>
      <c r="X2549" s="138"/>
      <c r="Y2549" s="138"/>
      <c r="Z2549" s="138"/>
      <c r="AA2549" s="138"/>
      <c r="AB2549" s="138"/>
      <c r="AC2549" s="138"/>
      <c r="AD2549" s="138"/>
      <c r="AE2549" s="138"/>
      <c r="AF2549" s="138"/>
      <c r="AG2549" s="138"/>
    </row>
    <row r="2550" spans="1:33" s="137" customFormat="1" ht="15">
      <c r="A2550" s="278"/>
      <c r="B2550" s="167" t="s">
        <v>66</v>
      </c>
      <c r="C2550" s="24"/>
      <c r="D2550" s="25"/>
      <c r="E2550" s="586"/>
      <c r="F2550" s="566"/>
      <c r="G2550" s="159"/>
      <c r="H2550" s="138"/>
      <c r="I2550" s="138"/>
      <c r="J2550" s="138"/>
      <c r="K2550" s="138"/>
      <c r="L2550" s="138"/>
      <c r="M2550" s="138"/>
      <c r="N2550" s="138"/>
      <c r="O2550" s="138"/>
      <c r="P2550" s="138"/>
      <c r="Q2550" s="138"/>
      <c r="R2550" s="138"/>
      <c r="S2550" s="138"/>
      <c r="T2550" s="138"/>
      <c r="U2550" s="138"/>
      <c r="V2550" s="138"/>
      <c r="W2550" s="138"/>
      <c r="X2550" s="138"/>
      <c r="Y2550" s="138"/>
      <c r="Z2550" s="138"/>
      <c r="AA2550" s="138"/>
      <c r="AB2550" s="138"/>
      <c r="AC2550" s="138"/>
      <c r="AD2550" s="138"/>
      <c r="AE2550" s="138"/>
      <c r="AF2550" s="138"/>
      <c r="AG2550" s="138"/>
    </row>
    <row r="2551" spans="1:33" s="137" customFormat="1" ht="51">
      <c r="A2551" s="278"/>
      <c r="B2551" s="167" t="s">
        <v>67</v>
      </c>
      <c r="C2551" s="24"/>
      <c r="D2551" s="25"/>
      <c r="E2551" s="586"/>
      <c r="F2551" s="566"/>
      <c r="G2551" s="159"/>
      <c r="H2551" s="138"/>
      <c r="I2551" s="138"/>
      <c r="J2551" s="138"/>
      <c r="K2551" s="138"/>
      <c r="L2551" s="138"/>
      <c r="M2551" s="138"/>
      <c r="N2551" s="138"/>
      <c r="O2551" s="138"/>
      <c r="P2551" s="138"/>
      <c r="Q2551" s="138"/>
      <c r="R2551" s="138"/>
      <c r="S2551" s="138"/>
      <c r="T2551" s="138"/>
      <c r="U2551" s="138"/>
      <c r="V2551" s="138"/>
      <c r="W2551" s="138"/>
      <c r="X2551" s="138"/>
      <c r="Y2551" s="138"/>
      <c r="Z2551" s="138"/>
      <c r="AA2551" s="138"/>
      <c r="AB2551" s="138"/>
      <c r="AC2551" s="138"/>
      <c r="AD2551" s="138"/>
      <c r="AE2551" s="138"/>
      <c r="AF2551" s="138"/>
      <c r="AG2551" s="138"/>
    </row>
    <row r="2552" spans="1:33" s="137" customFormat="1" ht="38.25">
      <c r="A2552" s="278"/>
      <c r="B2552" s="167" t="s">
        <v>68</v>
      </c>
      <c r="C2552" s="24" t="s">
        <v>886</v>
      </c>
      <c r="D2552" s="25">
        <v>2</v>
      </c>
      <c r="E2552" s="586"/>
      <c r="F2552" s="566">
        <f t="shared" si="36"/>
        <v>0</v>
      </c>
      <c r="G2552" s="159"/>
      <c r="H2552" s="138"/>
      <c r="I2552" s="138"/>
      <c r="J2552" s="138"/>
      <c r="K2552" s="138"/>
      <c r="L2552" s="138"/>
      <c r="M2552" s="138"/>
      <c r="N2552" s="138"/>
      <c r="O2552" s="138"/>
      <c r="P2552" s="138"/>
      <c r="Q2552" s="138"/>
      <c r="R2552" s="138"/>
      <c r="S2552" s="138"/>
      <c r="T2552" s="138"/>
      <c r="U2552" s="138"/>
      <c r="V2552" s="138"/>
      <c r="W2552" s="138"/>
      <c r="X2552" s="138"/>
      <c r="Y2552" s="138"/>
      <c r="Z2552" s="138"/>
      <c r="AA2552" s="138"/>
      <c r="AB2552" s="138"/>
      <c r="AC2552" s="138"/>
      <c r="AD2552" s="138"/>
      <c r="AE2552" s="138"/>
      <c r="AF2552" s="138"/>
      <c r="AG2552" s="138"/>
    </row>
    <row r="2553" spans="1:33" s="137" customFormat="1" ht="15">
      <c r="A2553" s="278"/>
      <c r="B2553" s="167" t="s">
        <v>69</v>
      </c>
      <c r="C2553" s="24"/>
      <c r="D2553" s="25"/>
      <c r="E2553" s="586"/>
      <c r="F2553" s="566"/>
      <c r="G2553" s="159"/>
      <c r="H2553" s="138"/>
      <c r="I2553" s="138"/>
      <c r="J2553" s="138"/>
      <c r="K2553" s="138"/>
      <c r="L2553" s="138"/>
      <c r="M2553" s="138"/>
      <c r="N2553" s="138"/>
      <c r="O2553" s="138"/>
      <c r="P2553" s="138"/>
      <c r="Q2553" s="138"/>
      <c r="R2553" s="138"/>
      <c r="S2553" s="138"/>
      <c r="T2553" s="138"/>
      <c r="U2553" s="138"/>
      <c r="V2553" s="138"/>
      <c r="W2553" s="138"/>
      <c r="X2553" s="138"/>
      <c r="Y2553" s="138"/>
      <c r="Z2553" s="138"/>
      <c r="AA2553" s="138"/>
      <c r="AB2553" s="138"/>
      <c r="AC2553" s="138"/>
      <c r="AD2553" s="138"/>
      <c r="AE2553" s="138"/>
      <c r="AF2553" s="138"/>
      <c r="AG2553" s="138"/>
    </row>
    <row r="2554" spans="1:33" s="137" customFormat="1" ht="76.5">
      <c r="A2554" s="278"/>
      <c r="B2554" s="167" t="s">
        <v>70</v>
      </c>
      <c r="C2554" s="24"/>
      <c r="D2554" s="25"/>
      <c r="E2554" s="586"/>
      <c r="F2554" s="566"/>
      <c r="G2554" s="159"/>
      <c r="H2554" s="138"/>
      <c r="I2554" s="138"/>
      <c r="J2554" s="138"/>
      <c r="K2554" s="138"/>
      <c r="L2554" s="138"/>
      <c r="M2554" s="138"/>
      <c r="N2554" s="138"/>
      <c r="O2554" s="138"/>
      <c r="P2554" s="138"/>
      <c r="Q2554" s="138"/>
      <c r="R2554" s="138"/>
      <c r="S2554" s="138"/>
      <c r="T2554" s="138"/>
      <c r="U2554" s="138"/>
      <c r="V2554" s="138"/>
      <c r="W2554" s="138"/>
      <c r="X2554" s="138"/>
      <c r="Y2554" s="138"/>
      <c r="Z2554" s="138"/>
      <c r="AA2554" s="138"/>
      <c r="AB2554" s="138"/>
      <c r="AC2554" s="138"/>
      <c r="AD2554" s="138"/>
      <c r="AE2554" s="138"/>
      <c r="AF2554" s="138"/>
      <c r="AG2554" s="138"/>
    </row>
    <row r="2555" spans="1:33" s="137" customFormat="1" ht="15">
      <c r="A2555" s="278"/>
      <c r="B2555" s="167" t="s">
        <v>71</v>
      </c>
      <c r="C2555" s="24" t="s">
        <v>1935</v>
      </c>
      <c r="D2555" s="547">
        <v>33.5</v>
      </c>
      <c r="E2555" s="586"/>
      <c r="F2555" s="566">
        <f t="shared" si="36"/>
        <v>0</v>
      </c>
      <c r="G2555" s="159"/>
      <c r="H2555" s="138"/>
      <c r="I2555" s="138"/>
      <c r="J2555" s="138"/>
      <c r="K2555" s="138"/>
      <c r="L2555" s="138"/>
      <c r="M2555" s="138"/>
      <c r="N2555" s="138"/>
      <c r="O2555" s="138"/>
      <c r="P2555" s="138"/>
      <c r="Q2555" s="138"/>
      <c r="R2555" s="138"/>
      <c r="S2555" s="138"/>
      <c r="T2555" s="138"/>
      <c r="U2555" s="138"/>
      <c r="V2555" s="138"/>
      <c r="W2555" s="138"/>
      <c r="X2555" s="138"/>
      <c r="Y2555" s="138"/>
      <c r="Z2555" s="138"/>
      <c r="AA2555" s="138"/>
      <c r="AB2555" s="138"/>
      <c r="AC2555" s="138"/>
      <c r="AD2555" s="138"/>
      <c r="AE2555" s="138"/>
      <c r="AF2555" s="138"/>
      <c r="AG2555" s="138"/>
    </row>
    <row r="2556" spans="1:33" s="137" customFormat="1" ht="15">
      <c r="A2556" s="278"/>
      <c r="B2556" s="167" t="s">
        <v>72</v>
      </c>
      <c r="C2556" s="24" t="s">
        <v>62</v>
      </c>
      <c r="D2556" s="547">
        <v>100.5</v>
      </c>
      <c r="E2556" s="586"/>
      <c r="F2556" s="566">
        <f t="shared" si="36"/>
        <v>0</v>
      </c>
      <c r="G2556" s="159"/>
      <c r="H2556" s="138"/>
      <c r="I2556" s="138"/>
      <c r="J2556" s="138"/>
      <c r="K2556" s="138"/>
      <c r="L2556" s="138"/>
      <c r="M2556" s="138"/>
      <c r="N2556" s="138"/>
      <c r="O2556" s="138"/>
      <c r="P2556" s="138"/>
      <c r="Q2556" s="138"/>
      <c r="R2556" s="138"/>
      <c r="S2556" s="138"/>
      <c r="T2556" s="138"/>
      <c r="U2556" s="138"/>
      <c r="V2556" s="138"/>
      <c r="W2556" s="138"/>
      <c r="X2556" s="138"/>
      <c r="Y2556" s="138"/>
      <c r="Z2556" s="138"/>
      <c r="AA2556" s="138"/>
      <c r="AB2556" s="138"/>
      <c r="AC2556" s="138"/>
      <c r="AD2556" s="138"/>
      <c r="AE2556" s="138"/>
      <c r="AF2556" s="138"/>
      <c r="AG2556" s="138"/>
    </row>
    <row r="2557" spans="1:33" s="137" customFormat="1" ht="15">
      <c r="A2557" s="278"/>
      <c r="B2557" s="167"/>
      <c r="C2557" s="24"/>
      <c r="D2557" s="547"/>
      <c r="E2557" s="586"/>
      <c r="F2557" s="555"/>
      <c r="G2557" s="159"/>
      <c r="H2557" s="138"/>
      <c r="I2557" s="138"/>
      <c r="J2557" s="138"/>
      <c r="K2557" s="138"/>
      <c r="L2557" s="138"/>
      <c r="M2557" s="138"/>
      <c r="N2557" s="138"/>
      <c r="O2557" s="138"/>
      <c r="P2557" s="138"/>
      <c r="Q2557" s="138"/>
      <c r="R2557" s="138"/>
      <c r="S2557" s="138"/>
      <c r="T2557" s="138"/>
      <c r="U2557" s="138"/>
      <c r="V2557" s="138"/>
      <c r="W2557" s="138"/>
      <c r="X2557" s="138"/>
      <c r="Y2557" s="138"/>
      <c r="Z2557" s="138"/>
      <c r="AA2557" s="138"/>
      <c r="AB2557" s="138"/>
      <c r="AC2557" s="138"/>
      <c r="AD2557" s="138"/>
      <c r="AE2557" s="138"/>
      <c r="AF2557" s="138"/>
      <c r="AG2557" s="138"/>
    </row>
    <row r="2558" spans="1:33" s="137" customFormat="1" ht="15">
      <c r="A2558" s="278"/>
      <c r="B2558" s="549" t="s">
        <v>73</v>
      </c>
      <c r="C2558" s="24" t="s">
        <v>1588</v>
      </c>
      <c r="D2558" s="25">
        <v>1</v>
      </c>
      <c r="E2558" s="654"/>
      <c r="F2558" s="555">
        <f>SUM(F2543:F2556)</f>
        <v>0</v>
      </c>
      <c r="G2558" s="159"/>
      <c r="H2558" s="138"/>
      <c r="I2558" s="138"/>
      <c r="J2558" s="138"/>
      <c r="K2558" s="138"/>
      <c r="L2558" s="138"/>
      <c r="M2558" s="138"/>
      <c r="N2558" s="138"/>
      <c r="O2558" s="138"/>
      <c r="P2558" s="138"/>
      <c r="Q2558" s="138"/>
      <c r="R2558" s="138"/>
      <c r="S2558" s="138"/>
      <c r="T2558" s="138"/>
      <c r="U2558" s="138"/>
      <c r="V2558" s="138"/>
      <c r="W2558" s="138"/>
      <c r="X2558" s="138"/>
      <c r="Y2558" s="138"/>
      <c r="Z2558" s="138"/>
      <c r="AA2558" s="138"/>
      <c r="AB2558" s="138"/>
      <c r="AC2558" s="138"/>
      <c r="AD2558" s="138"/>
      <c r="AE2558" s="138"/>
      <c r="AF2558" s="138"/>
      <c r="AG2558" s="138"/>
    </row>
    <row r="2559" spans="1:33" s="137" customFormat="1" ht="15">
      <c r="A2559" s="282"/>
      <c r="B2559" s="282" t="s">
        <v>51</v>
      </c>
      <c r="C2559" s="283"/>
      <c r="D2559" s="283"/>
      <c r="E2559" s="654"/>
      <c r="F2559" s="560">
        <f>SUM(F2521:F2537)+F2558</f>
        <v>0</v>
      </c>
      <c r="G2559" s="159"/>
      <c r="H2559" s="138"/>
      <c r="I2559" s="138"/>
      <c r="J2559" s="138"/>
      <c r="K2559" s="138"/>
      <c r="L2559" s="138"/>
      <c r="M2559" s="138"/>
      <c r="N2559" s="138"/>
      <c r="O2559" s="138"/>
      <c r="P2559" s="138"/>
      <c r="Q2559" s="138"/>
      <c r="R2559" s="138"/>
      <c r="S2559" s="138"/>
      <c r="T2559" s="138"/>
      <c r="U2559" s="138"/>
      <c r="V2559" s="138"/>
      <c r="W2559" s="138"/>
      <c r="X2559" s="138"/>
      <c r="Y2559" s="138"/>
      <c r="Z2559" s="138"/>
      <c r="AA2559" s="138"/>
      <c r="AB2559" s="138"/>
      <c r="AC2559" s="138"/>
      <c r="AD2559" s="138"/>
      <c r="AE2559" s="138"/>
      <c r="AF2559" s="138"/>
      <c r="AG2559" s="138"/>
    </row>
    <row r="2560" spans="1:33" s="137" customFormat="1" ht="15">
      <c r="A2560" s="284"/>
      <c r="B2560" s="284"/>
      <c r="C2560" s="284"/>
      <c r="D2560" s="284"/>
      <c r="E2560" s="586"/>
      <c r="F2560" s="555"/>
      <c r="G2560" s="159"/>
      <c r="H2560" s="138"/>
      <c r="I2560" s="138"/>
      <c r="J2560" s="138"/>
      <c r="K2560" s="138"/>
      <c r="L2560" s="138"/>
      <c r="M2560" s="138"/>
      <c r="N2560" s="138"/>
      <c r="O2560" s="138"/>
      <c r="P2560" s="138"/>
      <c r="Q2560" s="138"/>
      <c r="R2560" s="138"/>
      <c r="S2560" s="138"/>
      <c r="T2560" s="138"/>
      <c r="U2560" s="138"/>
      <c r="V2560" s="138"/>
      <c r="W2560" s="138"/>
      <c r="X2560" s="138"/>
      <c r="Y2560" s="138"/>
      <c r="Z2560" s="138"/>
      <c r="AA2560" s="138"/>
      <c r="AB2560" s="138"/>
      <c r="AC2560" s="138"/>
      <c r="AD2560" s="138"/>
      <c r="AE2560" s="138"/>
      <c r="AF2560" s="138"/>
      <c r="AG2560" s="138"/>
    </row>
    <row r="2561" spans="1:33" s="137" customFormat="1" ht="15">
      <c r="A2561" s="284"/>
      <c r="B2561" s="284"/>
      <c r="C2561" s="284"/>
      <c r="D2561" s="284"/>
      <c r="E2561" s="586"/>
      <c r="F2561" s="555"/>
      <c r="G2561" s="159"/>
      <c r="H2561" s="138"/>
      <c r="I2561" s="138"/>
      <c r="J2561" s="138"/>
      <c r="K2561" s="138"/>
      <c r="L2561" s="138"/>
      <c r="M2561" s="138"/>
      <c r="N2561" s="138"/>
      <c r="O2561" s="138"/>
      <c r="P2561" s="138"/>
      <c r="Q2561" s="138"/>
      <c r="R2561" s="138"/>
      <c r="S2561" s="138"/>
      <c r="T2561" s="138"/>
      <c r="U2561" s="138"/>
      <c r="V2561" s="138"/>
      <c r="W2561" s="138"/>
      <c r="X2561" s="138"/>
      <c r="Y2561" s="138"/>
      <c r="Z2561" s="138"/>
      <c r="AA2561" s="138"/>
      <c r="AB2561" s="138"/>
      <c r="AC2561" s="138"/>
      <c r="AD2561" s="138"/>
      <c r="AE2561" s="138"/>
      <c r="AF2561" s="138"/>
      <c r="AG2561" s="138"/>
    </row>
    <row r="2562" spans="1:33" s="137" customFormat="1" ht="15">
      <c r="A2562" s="284"/>
      <c r="B2562" s="284"/>
      <c r="C2562" s="284"/>
      <c r="D2562" s="284"/>
      <c r="E2562" s="586"/>
      <c r="F2562" s="555"/>
      <c r="G2562" s="159"/>
      <c r="H2562" s="138"/>
      <c r="I2562" s="138"/>
      <c r="J2562" s="138"/>
      <c r="K2562" s="138"/>
      <c r="L2562" s="138"/>
      <c r="M2562" s="138"/>
      <c r="N2562" s="138"/>
      <c r="O2562" s="138"/>
      <c r="P2562" s="138"/>
      <c r="Q2562" s="138"/>
      <c r="R2562" s="138"/>
      <c r="S2562" s="138"/>
      <c r="T2562" s="138"/>
      <c r="U2562" s="138"/>
      <c r="V2562" s="138"/>
      <c r="W2562" s="138"/>
      <c r="X2562" s="138"/>
      <c r="Y2562" s="138"/>
      <c r="Z2562" s="138"/>
      <c r="AA2562" s="138"/>
      <c r="AB2562" s="138"/>
      <c r="AC2562" s="138"/>
      <c r="AD2562" s="138"/>
      <c r="AE2562" s="138"/>
      <c r="AF2562" s="138"/>
      <c r="AG2562" s="138"/>
    </row>
    <row r="2563" spans="1:33" s="137" customFormat="1" ht="30">
      <c r="A2563" s="284"/>
      <c r="B2563" s="285" t="s">
        <v>1439</v>
      </c>
      <c r="C2563" s="284"/>
      <c r="D2563" s="284"/>
      <c r="E2563" s="586"/>
      <c r="F2563" s="555"/>
      <c r="G2563" s="159"/>
      <c r="H2563" s="138"/>
      <c r="I2563" s="138"/>
      <c r="J2563" s="138"/>
      <c r="K2563" s="138"/>
      <c r="L2563" s="138"/>
      <c r="M2563" s="138"/>
      <c r="N2563" s="138"/>
      <c r="O2563" s="138"/>
      <c r="P2563" s="138"/>
      <c r="Q2563" s="138"/>
      <c r="R2563" s="138"/>
      <c r="S2563" s="138"/>
      <c r="T2563" s="138"/>
      <c r="U2563" s="138"/>
      <c r="V2563" s="138"/>
      <c r="W2563" s="138"/>
      <c r="X2563" s="138"/>
      <c r="Y2563" s="138"/>
      <c r="Z2563" s="138"/>
      <c r="AA2563" s="138"/>
      <c r="AB2563" s="138"/>
      <c r="AC2563" s="138"/>
      <c r="AD2563" s="138"/>
      <c r="AE2563" s="138"/>
      <c r="AF2563" s="138"/>
      <c r="AG2563" s="138"/>
    </row>
    <row r="2564" spans="1:33" s="137" customFormat="1" ht="15">
      <c r="A2564" s="284"/>
      <c r="B2564" s="284"/>
      <c r="C2564" s="284"/>
      <c r="D2564" s="284"/>
      <c r="E2564" s="586"/>
      <c r="F2564" s="555"/>
      <c r="G2564" s="159"/>
      <c r="H2564" s="138"/>
      <c r="I2564" s="138"/>
      <c r="J2564" s="138"/>
      <c r="K2564" s="138"/>
      <c r="L2564" s="138"/>
      <c r="M2564" s="138"/>
      <c r="N2564" s="138"/>
      <c r="O2564" s="138"/>
      <c r="P2564" s="138"/>
      <c r="Q2564" s="138"/>
      <c r="R2564" s="138"/>
      <c r="S2564" s="138"/>
      <c r="T2564" s="138"/>
      <c r="U2564" s="138"/>
      <c r="V2564" s="138"/>
      <c r="W2564" s="138"/>
      <c r="X2564" s="138"/>
      <c r="Y2564" s="138"/>
      <c r="Z2564" s="138"/>
      <c r="AA2564" s="138"/>
      <c r="AB2564" s="138"/>
      <c r="AC2564" s="138"/>
      <c r="AD2564" s="138"/>
      <c r="AE2564" s="138"/>
      <c r="AF2564" s="138"/>
      <c r="AG2564" s="138"/>
    </row>
    <row r="2565" spans="1:33" s="137" customFormat="1" ht="15">
      <c r="A2565" s="286" t="s">
        <v>1440</v>
      </c>
      <c r="B2565" s="165"/>
      <c r="C2565" s="284"/>
      <c r="D2565" s="284"/>
      <c r="E2565" s="586"/>
      <c r="F2565" s="555">
        <f>F1779</f>
        <v>0</v>
      </c>
      <c r="G2565" s="159"/>
      <c r="H2565" s="138"/>
      <c r="I2565" s="138"/>
      <c r="J2565" s="138"/>
      <c r="K2565" s="138"/>
      <c r="L2565" s="138"/>
      <c r="M2565" s="138"/>
      <c r="N2565" s="138"/>
      <c r="O2565" s="138"/>
      <c r="P2565" s="138"/>
      <c r="Q2565" s="138"/>
      <c r="R2565" s="138"/>
      <c r="S2565" s="138"/>
      <c r="T2565" s="138"/>
      <c r="U2565" s="138"/>
      <c r="V2565" s="138"/>
      <c r="W2565" s="138"/>
      <c r="X2565" s="138"/>
      <c r="Y2565" s="138"/>
      <c r="Z2565" s="138"/>
      <c r="AA2565" s="138"/>
      <c r="AB2565" s="138"/>
      <c r="AC2565" s="138"/>
      <c r="AD2565" s="138"/>
      <c r="AE2565" s="138"/>
      <c r="AF2565" s="138"/>
      <c r="AG2565" s="138"/>
    </row>
    <row r="2566" spans="1:33" s="137" customFormat="1" ht="15">
      <c r="A2566" s="285"/>
      <c r="B2566" s="285"/>
      <c r="C2566" s="284"/>
      <c r="D2566" s="284"/>
      <c r="E2566" s="586"/>
      <c r="F2566" s="555"/>
      <c r="G2566" s="159"/>
      <c r="H2566" s="138"/>
      <c r="I2566" s="138"/>
      <c r="J2566" s="138"/>
      <c r="K2566" s="138"/>
      <c r="L2566" s="138"/>
      <c r="M2566" s="138"/>
      <c r="N2566" s="138"/>
      <c r="O2566" s="138"/>
      <c r="P2566" s="138"/>
      <c r="Q2566" s="138"/>
      <c r="R2566" s="138"/>
      <c r="S2566" s="138"/>
      <c r="T2566" s="138"/>
      <c r="U2566" s="138"/>
      <c r="V2566" s="138"/>
      <c r="W2566" s="138"/>
      <c r="X2566" s="138"/>
      <c r="Y2566" s="138"/>
      <c r="Z2566" s="138"/>
      <c r="AA2566" s="138"/>
      <c r="AB2566" s="138"/>
      <c r="AC2566" s="138"/>
      <c r="AD2566" s="138"/>
      <c r="AE2566" s="138"/>
      <c r="AF2566" s="138"/>
      <c r="AG2566" s="138"/>
    </row>
    <row r="2567" spans="1:33" s="137" customFormat="1" ht="15">
      <c r="A2567" s="286" t="s">
        <v>1441</v>
      </c>
      <c r="B2567" s="48"/>
      <c r="C2567" s="75"/>
      <c r="D2567" s="76"/>
      <c r="E2567" s="586"/>
      <c r="F2567" s="287">
        <f>F2097</f>
        <v>0</v>
      </c>
      <c r="G2567" s="159"/>
      <c r="H2567" s="138"/>
      <c r="I2567" s="138"/>
      <c r="J2567" s="138"/>
      <c r="K2567" s="138"/>
      <c r="L2567" s="138"/>
      <c r="M2567" s="138"/>
      <c r="N2567" s="138"/>
      <c r="O2567" s="138"/>
      <c r="P2567" s="138"/>
      <c r="Q2567" s="138"/>
      <c r="R2567" s="138"/>
      <c r="S2567" s="138"/>
      <c r="T2567" s="138"/>
      <c r="U2567" s="138"/>
      <c r="V2567" s="138"/>
      <c r="W2567" s="138"/>
      <c r="X2567" s="138"/>
      <c r="Y2567" s="138"/>
      <c r="Z2567" s="138"/>
      <c r="AA2567" s="138"/>
      <c r="AB2567" s="138"/>
      <c r="AC2567" s="138"/>
      <c r="AD2567" s="138"/>
      <c r="AE2567" s="138"/>
      <c r="AF2567" s="138"/>
      <c r="AG2567" s="138"/>
    </row>
    <row r="2568" spans="1:33" s="137" customFormat="1" ht="15">
      <c r="A2568" s="285"/>
      <c r="B2568" s="285"/>
      <c r="C2568" s="284"/>
      <c r="D2568" s="284"/>
      <c r="E2568" s="586"/>
      <c r="F2568" s="555"/>
      <c r="G2568" s="159"/>
      <c r="H2568" s="138"/>
      <c r="I2568" s="138"/>
      <c r="J2568" s="138"/>
      <c r="K2568" s="138"/>
      <c r="L2568" s="138"/>
      <c r="M2568" s="138"/>
      <c r="N2568" s="138"/>
      <c r="O2568" s="138"/>
      <c r="P2568" s="138"/>
      <c r="Q2568" s="138"/>
      <c r="R2568" s="138"/>
      <c r="S2568" s="138"/>
      <c r="T2568" s="138"/>
      <c r="U2568" s="138"/>
      <c r="V2568" s="138"/>
      <c r="W2568" s="138"/>
      <c r="X2568" s="138"/>
      <c r="Y2568" s="138"/>
      <c r="Z2568" s="138"/>
      <c r="AA2568" s="138"/>
      <c r="AB2568" s="138"/>
      <c r="AC2568" s="138"/>
      <c r="AD2568" s="138"/>
      <c r="AE2568" s="138"/>
      <c r="AF2568" s="138"/>
      <c r="AG2568" s="138"/>
    </row>
    <row r="2569" spans="1:33" s="137" customFormat="1" ht="15">
      <c r="A2569" s="286" t="s">
        <v>1442</v>
      </c>
      <c r="B2569" s="48"/>
      <c r="C2569" s="284"/>
      <c r="D2569" s="284"/>
      <c r="E2569" s="586"/>
      <c r="F2569" s="555">
        <f>F2196</f>
        <v>0</v>
      </c>
      <c r="G2569" s="159"/>
      <c r="H2569" s="138"/>
      <c r="I2569" s="138"/>
      <c r="J2569" s="138"/>
      <c r="K2569" s="138"/>
      <c r="L2569" s="138"/>
      <c r="M2569" s="138"/>
      <c r="N2569" s="138"/>
      <c r="O2569" s="138"/>
      <c r="P2569" s="138"/>
      <c r="Q2569" s="138"/>
      <c r="R2569" s="138"/>
      <c r="S2569" s="138"/>
      <c r="T2569" s="138"/>
      <c r="U2569" s="138"/>
      <c r="V2569" s="138"/>
      <c r="W2569" s="138"/>
      <c r="X2569" s="138"/>
      <c r="Y2569" s="138"/>
      <c r="Z2569" s="138"/>
      <c r="AA2569" s="138"/>
      <c r="AB2569" s="138"/>
      <c r="AC2569" s="138"/>
      <c r="AD2569" s="138"/>
      <c r="AE2569" s="138"/>
      <c r="AF2569" s="138"/>
      <c r="AG2569" s="138"/>
    </row>
    <row r="2570" spans="1:33" s="137" customFormat="1" ht="15">
      <c r="A2570" s="285"/>
      <c r="B2570" s="285"/>
      <c r="C2570" s="284"/>
      <c r="D2570" s="284"/>
      <c r="E2570" s="586"/>
      <c r="F2570" s="555"/>
      <c r="G2570" s="159"/>
      <c r="H2570" s="138"/>
      <c r="I2570" s="138"/>
      <c r="J2570" s="138"/>
      <c r="K2570" s="138"/>
      <c r="L2570" s="138"/>
      <c r="M2570" s="138"/>
      <c r="N2570" s="138"/>
      <c r="O2570" s="138"/>
      <c r="P2570" s="138"/>
      <c r="Q2570" s="138"/>
      <c r="R2570" s="138"/>
      <c r="S2570" s="138"/>
      <c r="T2570" s="138"/>
      <c r="U2570" s="138"/>
      <c r="V2570" s="138"/>
      <c r="W2570" s="138"/>
      <c r="X2570" s="138"/>
      <c r="Y2570" s="138"/>
      <c r="Z2570" s="138"/>
      <c r="AA2570" s="138"/>
      <c r="AB2570" s="138"/>
      <c r="AC2570" s="138"/>
      <c r="AD2570" s="138"/>
      <c r="AE2570" s="138"/>
      <c r="AF2570" s="138"/>
      <c r="AG2570" s="138"/>
    </row>
    <row r="2571" spans="1:33" s="137" customFormat="1" ht="15">
      <c r="A2571" s="286" t="s">
        <v>1443</v>
      </c>
      <c r="B2571" s="48"/>
      <c r="C2571" s="75"/>
      <c r="D2571" s="76"/>
      <c r="E2571" s="586"/>
      <c r="F2571" s="287">
        <f>F2250</f>
        <v>0</v>
      </c>
      <c r="G2571" s="159"/>
      <c r="H2571" s="138"/>
      <c r="I2571" s="138"/>
      <c r="J2571" s="138"/>
      <c r="K2571" s="138"/>
      <c r="L2571" s="138"/>
      <c r="M2571" s="138"/>
      <c r="N2571" s="138"/>
      <c r="O2571" s="138"/>
      <c r="P2571" s="138"/>
      <c r="Q2571" s="138"/>
      <c r="R2571" s="138"/>
      <c r="S2571" s="138"/>
      <c r="T2571" s="138"/>
      <c r="U2571" s="138"/>
      <c r="V2571" s="138"/>
      <c r="W2571" s="138"/>
      <c r="X2571" s="138"/>
      <c r="Y2571" s="138"/>
      <c r="Z2571" s="138"/>
      <c r="AA2571" s="138"/>
      <c r="AB2571" s="138"/>
      <c r="AC2571" s="138"/>
      <c r="AD2571" s="138"/>
      <c r="AE2571" s="138"/>
      <c r="AF2571" s="138"/>
      <c r="AG2571" s="138"/>
    </row>
    <row r="2572" spans="1:33" s="137" customFormat="1" ht="15">
      <c r="A2572" s="285"/>
      <c r="B2572" s="285"/>
      <c r="C2572" s="284"/>
      <c r="D2572" s="284"/>
      <c r="E2572" s="586"/>
      <c r="F2572" s="555"/>
      <c r="G2572" s="159"/>
      <c r="H2572" s="138"/>
      <c r="I2572" s="138"/>
      <c r="J2572" s="138"/>
      <c r="K2572" s="138"/>
      <c r="L2572" s="138"/>
      <c r="M2572" s="138"/>
      <c r="N2572" s="138"/>
      <c r="O2572" s="138"/>
      <c r="P2572" s="138"/>
      <c r="Q2572" s="138"/>
      <c r="R2572" s="138"/>
      <c r="S2572" s="138"/>
      <c r="T2572" s="138"/>
      <c r="U2572" s="138"/>
      <c r="V2572" s="138"/>
      <c r="W2572" s="138"/>
      <c r="X2572" s="138"/>
      <c r="Y2572" s="138"/>
      <c r="Z2572" s="138"/>
      <c r="AA2572" s="138"/>
      <c r="AB2572" s="138"/>
      <c r="AC2572" s="138"/>
      <c r="AD2572" s="138"/>
      <c r="AE2572" s="138"/>
      <c r="AF2572" s="138"/>
      <c r="AG2572" s="138"/>
    </row>
    <row r="2573" spans="1:33" s="137" customFormat="1" ht="15">
      <c r="A2573" s="286" t="s">
        <v>1444</v>
      </c>
      <c r="B2573" s="48"/>
      <c r="C2573" s="284"/>
      <c r="D2573" s="284"/>
      <c r="E2573" s="586"/>
      <c r="F2573" s="555">
        <f>F2270</f>
        <v>0</v>
      </c>
      <c r="G2573" s="159"/>
      <c r="H2573" s="138"/>
      <c r="I2573" s="138"/>
      <c r="J2573" s="138"/>
      <c r="K2573" s="138"/>
      <c r="L2573" s="138"/>
      <c r="M2573" s="138"/>
      <c r="N2573" s="138"/>
      <c r="O2573" s="138"/>
      <c r="P2573" s="138"/>
      <c r="Q2573" s="138"/>
      <c r="R2573" s="138"/>
      <c r="S2573" s="138"/>
      <c r="T2573" s="138"/>
      <c r="U2573" s="138"/>
      <c r="V2573" s="138"/>
      <c r="W2573" s="138"/>
      <c r="X2573" s="138"/>
      <c r="Y2573" s="138"/>
      <c r="Z2573" s="138"/>
      <c r="AA2573" s="138"/>
      <c r="AB2573" s="138"/>
      <c r="AC2573" s="138"/>
      <c r="AD2573" s="138"/>
      <c r="AE2573" s="138"/>
      <c r="AF2573" s="138"/>
      <c r="AG2573" s="138"/>
    </row>
    <row r="2574" spans="1:33" s="137" customFormat="1" ht="15">
      <c r="A2574" s="285"/>
      <c r="B2574" s="285"/>
      <c r="C2574" s="284"/>
      <c r="D2574" s="284"/>
      <c r="E2574" s="586"/>
      <c r="F2574" s="555"/>
      <c r="G2574" s="159"/>
      <c r="H2574" s="138"/>
      <c r="I2574" s="138"/>
      <c r="J2574" s="138"/>
      <c r="K2574" s="138"/>
      <c r="L2574" s="138"/>
      <c r="M2574" s="138"/>
      <c r="N2574" s="138"/>
      <c r="O2574" s="138"/>
      <c r="P2574" s="138"/>
      <c r="Q2574" s="138"/>
      <c r="R2574" s="138"/>
      <c r="S2574" s="138"/>
      <c r="T2574" s="138"/>
      <c r="U2574" s="138"/>
      <c r="V2574" s="138"/>
      <c r="W2574" s="138"/>
      <c r="X2574" s="138"/>
      <c r="Y2574" s="138"/>
      <c r="Z2574" s="138"/>
      <c r="AA2574" s="138"/>
      <c r="AB2574" s="138"/>
      <c r="AC2574" s="138"/>
      <c r="AD2574" s="138"/>
      <c r="AE2574" s="138"/>
      <c r="AF2574" s="138"/>
      <c r="AG2574" s="138"/>
    </row>
    <row r="2575" spans="1:33" s="137" customFormat="1" ht="15">
      <c r="A2575" s="286" t="s">
        <v>1445</v>
      </c>
      <c r="B2575" s="48"/>
      <c r="C2575" s="75"/>
      <c r="D2575" s="76"/>
      <c r="E2575" s="586"/>
      <c r="F2575" s="287">
        <f>F2427</f>
        <v>0</v>
      </c>
      <c r="G2575" s="159"/>
      <c r="H2575" s="138"/>
      <c r="I2575" s="138"/>
      <c r="J2575" s="138"/>
      <c r="K2575" s="138"/>
      <c r="L2575" s="138"/>
      <c r="M2575" s="138"/>
      <c r="N2575" s="138"/>
      <c r="O2575" s="138"/>
      <c r="P2575" s="138"/>
      <c r="Q2575" s="138"/>
      <c r="R2575" s="138"/>
      <c r="S2575" s="138"/>
      <c r="T2575" s="138"/>
      <c r="U2575" s="138"/>
      <c r="V2575" s="138"/>
      <c r="W2575" s="138"/>
      <c r="X2575" s="138"/>
      <c r="Y2575" s="138"/>
      <c r="Z2575" s="138"/>
      <c r="AA2575" s="138"/>
      <c r="AB2575" s="138"/>
      <c r="AC2575" s="138"/>
      <c r="AD2575" s="138"/>
      <c r="AE2575" s="138"/>
      <c r="AF2575" s="138"/>
      <c r="AG2575" s="138"/>
    </row>
    <row r="2576" spans="1:33" s="137" customFormat="1" ht="15">
      <c r="A2576" s="285"/>
      <c r="B2576" s="285"/>
      <c r="C2576" s="284"/>
      <c r="D2576" s="284"/>
      <c r="E2576" s="586"/>
      <c r="F2576" s="555"/>
      <c r="G2576" s="159"/>
      <c r="H2576" s="138"/>
      <c r="I2576" s="138"/>
      <c r="J2576" s="138"/>
      <c r="K2576" s="138"/>
      <c r="L2576" s="138"/>
      <c r="M2576" s="138"/>
      <c r="N2576" s="138"/>
      <c r="O2576" s="138"/>
      <c r="P2576" s="138"/>
      <c r="Q2576" s="138"/>
      <c r="R2576" s="138"/>
      <c r="S2576" s="138"/>
      <c r="T2576" s="138"/>
      <c r="U2576" s="138"/>
      <c r="V2576" s="138"/>
      <c r="W2576" s="138"/>
      <c r="X2576" s="138"/>
      <c r="Y2576" s="138"/>
      <c r="Z2576" s="138"/>
      <c r="AA2576" s="138"/>
      <c r="AB2576" s="138"/>
      <c r="AC2576" s="138"/>
      <c r="AD2576" s="138"/>
      <c r="AE2576" s="138"/>
      <c r="AF2576" s="138"/>
      <c r="AG2576" s="138"/>
    </row>
    <row r="2577" spans="1:33" s="137" customFormat="1" ht="15">
      <c r="A2577" s="286" t="s">
        <v>1446</v>
      </c>
      <c r="B2577" s="48"/>
      <c r="C2577" s="75"/>
      <c r="D2577" s="76"/>
      <c r="E2577" s="586"/>
      <c r="F2577" s="287">
        <f>F2515</f>
        <v>0</v>
      </c>
      <c r="G2577" s="159"/>
      <c r="H2577" s="138"/>
      <c r="I2577" s="138"/>
      <c r="J2577" s="138"/>
      <c r="K2577" s="138"/>
      <c r="L2577" s="138"/>
      <c r="M2577" s="138"/>
      <c r="N2577" s="138"/>
      <c r="O2577" s="138"/>
      <c r="P2577" s="138"/>
      <c r="Q2577" s="138"/>
      <c r="R2577" s="138"/>
      <c r="S2577" s="138"/>
      <c r="T2577" s="138"/>
      <c r="U2577" s="138"/>
      <c r="V2577" s="138"/>
      <c r="W2577" s="138"/>
      <c r="X2577" s="138"/>
      <c r="Y2577" s="138"/>
      <c r="Z2577" s="138"/>
      <c r="AA2577" s="138"/>
      <c r="AB2577" s="138"/>
      <c r="AC2577" s="138"/>
      <c r="AD2577" s="138"/>
      <c r="AE2577" s="138"/>
      <c r="AF2577" s="138"/>
      <c r="AG2577" s="138"/>
    </row>
    <row r="2578" spans="1:33" s="137" customFormat="1" ht="15">
      <c r="A2578" s="285"/>
      <c r="B2578" s="285"/>
      <c r="C2578" s="284"/>
      <c r="D2578" s="284"/>
      <c r="E2578" s="586"/>
      <c r="F2578" s="555"/>
      <c r="G2578" s="159"/>
      <c r="H2578" s="138"/>
      <c r="I2578" s="138"/>
      <c r="J2578" s="138"/>
      <c r="K2578" s="138"/>
      <c r="L2578" s="138"/>
      <c r="M2578" s="138"/>
      <c r="N2578" s="138"/>
      <c r="O2578" s="138"/>
      <c r="P2578" s="138"/>
      <c r="Q2578" s="138"/>
      <c r="R2578" s="138"/>
      <c r="S2578" s="138"/>
      <c r="T2578" s="138"/>
      <c r="U2578" s="138"/>
      <c r="V2578" s="138"/>
      <c r="W2578" s="138"/>
      <c r="X2578" s="138"/>
      <c r="Y2578" s="138"/>
      <c r="Z2578" s="138"/>
      <c r="AA2578" s="138"/>
      <c r="AB2578" s="138"/>
      <c r="AC2578" s="138"/>
      <c r="AD2578" s="138"/>
      <c r="AE2578" s="138"/>
      <c r="AF2578" s="138"/>
      <c r="AG2578" s="138"/>
    </row>
    <row r="2579" spans="1:33" s="137" customFormat="1" ht="15">
      <c r="A2579" s="288" t="s">
        <v>1447</v>
      </c>
      <c r="B2579" s="289"/>
      <c r="C2579" s="24"/>
      <c r="D2579" s="25"/>
      <c r="E2579" s="586"/>
      <c r="F2579" s="555">
        <f>F2559</f>
        <v>0</v>
      </c>
      <c r="G2579" s="159"/>
      <c r="H2579" s="138"/>
      <c r="I2579" s="138"/>
      <c r="J2579" s="138"/>
      <c r="K2579" s="138"/>
      <c r="L2579" s="138"/>
      <c r="M2579" s="138"/>
      <c r="N2579" s="138"/>
      <c r="O2579" s="138"/>
      <c r="P2579" s="138"/>
      <c r="Q2579" s="138"/>
      <c r="R2579" s="138"/>
      <c r="S2579" s="138"/>
      <c r="T2579" s="138"/>
      <c r="U2579" s="138"/>
      <c r="V2579" s="138"/>
      <c r="W2579" s="138"/>
      <c r="X2579" s="138"/>
      <c r="Y2579" s="138"/>
      <c r="Z2579" s="138"/>
      <c r="AA2579" s="138"/>
      <c r="AB2579" s="138"/>
      <c r="AC2579" s="138"/>
      <c r="AD2579" s="138"/>
      <c r="AE2579" s="138"/>
      <c r="AF2579" s="138"/>
      <c r="AG2579" s="138"/>
    </row>
    <row r="2580" spans="1:33" s="137" customFormat="1" ht="15">
      <c r="A2580" s="284"/>
      <c r="B2580" s="284"/>
      <c r="C2580" s="284"/>
      <c r="D2580" s="284"/>
      <c r="E2580" s="654"/>
      <c r="F2580" s="555"/>
      <c r="G2580" s="159"/>
      <c r="H2580" s="138"/>
      <c r="I2580" s="138"/>
      <c r="J2580" s="138"/>
      <c r="K2580" s="138"/>
      <c r="L2580" s="138"/>
      <c r="M2580" s="138"/>
      <c r="N2580" s="138"/>
      <c r="O2580" s="138"/>
      <c r="P2580" s="138"/>
      <c r="Q2580" s="138"/>
      <c r="R2580" s="138"/>
      <c r="S2580" s="138"/>
      <c r="T2580" s="138"/>
      <c r="U2580" s="138"/>
      <c r="V2580" s="138"/>
      <c r="W2580" s="138"/>
      <c r="X2580" s="138"/>
      <c r="Y2580" s="138"/>
      <c r="Z2580" s="138"/>
      <c r="AA2580" s="138"/>
      <c r="AB2580" s="138"/>
      <c r="AC2580" s="138"/>
      <c r="AD2580" s="138"/>
      <c r="AE2580" s="138"/>
      <c r="AF2580" s="138"/>
      <c r="AG2580" s="138"/>
    </row>
    <row r="2581" spans="1:33" s="137" customFormat="1" ht="15">
      <c r="A2581" s="290"/>
      <c r="B2581" s="573" t="s">
        <v>48</v>
      </c>
      <c r="C2581" s="574"/>
      <c r="D2581" s="283"/>
      <c r="E2581" s="658"/>
      <c r="F2581" s="560">
        <f>SUM(F2565:F2580)</f>
        <v>0</v>
      </c>
      <c r="G2581" s="159"/>
      <c r="H2581" s="138"/>
      <c r="I2581" s="138"/>
      <c r="J2581" s="138"/>
      <c r="K2581" s="138"/>
      <c r="L2581" s="138"/>
      <c r="M2581" s="138"/>
      <c r="N2581" s="138"/>
      <c r="O2581" s="138"/>
      <c r="P2581" s="138"/>
      <c r="Q2581" s="138"/>
      <c r="R2581" s="138"/>
      <c r="S2581" s="138"/>
      <c r="T2581" s="138"/>
      <c r="U2581" s="138"/>
      <c r="V2581" s="138"/>
      <c r="W2581" s="138"/>
      <c r="X2581" s="138"/>
      <c r="Y2581" s="138"/>
      <c r="Z2581" s="138"/>
      <c r="AA2581" s="138"/>
      <c r="AB2581" s="138"/>
      <c r="AC2581" s="138"/>
      <c r="AD2581" s="138"/>
      <c r="AE2581" s="138"/>
      <c r="AF2581" s="138"/>
      <c r="AG2581" s="138"/>
    </row>
    <row r="2582" spans="1:33" s="137" customFormat="1" ht="15">
      <c r="A2582" s="657"/>
      <c r="B2582" s="657"/>
      <c r="C2582" s="657"/>
      <c r="D2582" s="657"/>
      <c r="E2582" s="659"/>
      <c r="F2582" s="655"/>
      <c r="G2582" s="159"/>
      <c r="H2582" s="138"/>
      <c r="I2582" s="138"/>
      <c r="J2582" s="138"/>
      <c r="K2582" s="138"/>
      <c r="L2582" s="138"/>
      <c r="M2582" s="138"/>
      <c r="N2582" s="138"/>
      <c r="O2582" s="138"/>
      <c r="P2582" s="138"/>
      <c r="Q2582" s="138"/>
      <c r="R2582" s="138"/>
      <c r="S2582" s="138"/>
      <c r="T2582" s="138"/>
      <c r="U2582" s="138"/>
      <c r="V2582" s="138"/>
      <c r="W2582" s="138"/>
      <c r="X2582" s="138"/>
      <c r="Y2582" s="138"/>
      <c r="Z2582" s="138"/>
      <c r="AA2582" s="138"/>
      <c r="AB2582" s="138"/>
      <c r="AC2582" s="138"/>
      <c r="AD2582" s="138"/>
      <c r="AE2582" s="138"/>
      <c r="AF2582" s="138"/>
      <c r="AG2582" s="138"/>
    </row>
    <row r="2583" spans="1:33" s="137" customFormat="1" ht="15">
      <c r="A2583" s="638"/>
      <c r="B2583" s="138"/>
      <c r="C2583" s="138"/>
      <c r="D2583" s="138"/>
      <c r="E2583" s="660"/>
      <c r="F2583" s="653"/>
      <c r="G2583" s="159"/>
      <c r="H2583" s="138"/>
      <c r="I2583" s="138"/>
      <c r="J2583" s="138"/>
      <c r="K2583" s="138"/>
      <c r="L2583" s="138"/>
      <c r="M2583" s="138"/>
      <c r="N2583" s="138"/>
      <c r="O2583" s="138"/>
      <c r="P2583" s="138"/>
      <c r="Q2583" s="138"/>
      <c r="R2583" s="138"/>
      <c r="S2583" s="138"/>
      <c r="T2583" s="138"/>
      <c r="U2583" s="138"/>
      <c r="V2583" s="138"/>
      <c r="W2583" s="138"/>
      <c r="X2583" s="138"/>
      <c r="Y2583" s="138"/>
      <c r="Z2583" s="138"/>
      <c r="AA2583" s="138"/>
      <c r="AB2583" s="138"/>
      <c r="AC2583" s="138"/>
      <c r="AD2583" s="138"/>
      <c r="AE2583" s="138"/>
      <c r="AF2583" s="138"/>
      <c r="AG2583" s="138"/>
    </row>
    <row r="2584" spans="5:7" s="291" customFormat="1" ht="15">
      <c r="E2584" s="661"/>
      <c r="G2584" s="412"/>
    </row>
    <row r="2585" spans="1:7" s="292" customFormat="1" ht="36.75" customHeight="1" thickBot="1">
      <c r="A2585" s="662" t="s">
        <v>1448</v>
      </c>
      <c r="B2585" s="662"/>
      <c r="C2585" s="662"/>
      <c r="D2585" s="662"/>
      <c r="E2585" s="662"/>
      <c r="F2585" s="662"/>
      <c r="G2585" s="342"/>
    </row>
    <row r="2586" spans="1:7" s="292" customFormat="1" ht="19.5" thickBot="1" thickTop="1">
      <c r="A2586" s="663" t="s">
        <v>1449</v>
      </c>
      <c r="B2586" s="664"/>
      <c r="C2586" s="664"/>
      <c r="D2586" s="664"/>
      <c r="E2586" s="664"/>
      <c r="F2586" s="665"/>
      <c r="G2586" s="342"/>
    </row>
    <row r="2587" spans="1:7" s="293" customFormat="1" ht="39" thickTop="1">
      <c r="A2587" s="666" t="s">
        <v>1574</v>
      </c>
      <c r="B2587" s="667" t="s">
        <v>1575</v>
      </c>
      <c r="C2587" s="666" t="s">
        <v>1576</v>
      </c>
      <c r="D2587" s="666" t="s">
        <v>1577</v>
      </c>
      <c r="E2587" s="668" t="s">
        <v>1450</v>
      </c>
      <c r="F2587" s="668" t="s">
        <v>1451</v>
      </c>
      <c r="G2587" s="217"/>
    </row>
    <row r="2588" spans="1:7" s="298" customFormat="1" ht="345">
      <c r="A2588" s="294" t="s">
        <v>1452</v>
      </c>
      <c r="B2588" s="295" t="s">
        <v>496</v>
      </c>
      <c r="C2588" s="296" t="s">
        <v>886</v>
      </c>
      <c r="D2588" s="296">
        <v>22</v>
      </c>
      <c r="E2588" s="669"/>
      <c r="F2588" s="297">
        <f>D2588*E2588</f>
        <v>0</v>
      </c>
      <c r="G2588" s="307"/>
    </row>
    <row r="2589" spans="1:7" s="298" customFormat="1" ht="14.25">
      <c r="A2589" s="294"/>
      <c r="B2589" s="299"/>
      <c r="C2589" s="300"/>
      <c r="D2589" s="296"/>
      <c r="E2589" s="670"/>
      <c r="F2589" s="297"/>
      <c r="G2589" s="307"/>
    </row>
    <row r="2590" spans="1:7" s="298" customFormat="1" ht="285">
      <c r="A2590" s="294" t="s">
        <v>1453</v>
      </c>
      <c r="B2590" s="301" t="s">
        <v>497</v>
      </c>
      <c r="C2590" s="300" t="s">
        <v>886</v>
      </c>
      <c r="D2590" s="296">
        <v>40</v>
      </c>
      <c r="E2590" s="671"/>
      <c r="F2590" s="297">
        <f>D2590*E2590</f>
        <v>0</v>
      </c>
      <c r="G2590" s="307"/>
    </row>
    <row r="2591" spans="1:7" s="298" customFormat="1" ht="14.25">
      <c r="A2591" s="294"/>
      <c r="B2591" s="299"/>
      <c r="C2591" s="300"/>
      <c r="D2591" s="296"/>
      <c r="E2591" s="670"/>
      <c r="F2591" s="297"/>
      <c r="G2591" s="307"/>
    </row>
    <row r="2592" spans="1:7" s="298" customFormat="1" ht="150">
      <c r="A2592" s="294" t="s">
        <v>1454</v>
      </c>
      <c r="B2592" s="302" t="s">
        <v>498</v>
      </c>
      <c r="C2592" s="300" t="s">
        <v>886</v>
      </c>
      <c r="D2592" s="296">
        <v>2</v>
      </c>
      <c r="E2592" s="671"/>
      <c r="F2592" s="297">
        <f>D2592*E2592</f>
        <v>0</v>
      </c>
      <c r="G2592" s="307"/>
    </row>
    <row r="2593" spans="1:7" s="298" customFormat="1" ht="14.25">
      <c r="A2593" s="294"/>
      <c r="B2593" s="299"/>
      <c r="C2593" s="300"/>
      <c r="D2593" s="296"/>
      <c r="E2593" s="670"/>
      <c r="F2593" s="297"/>
      <c r="G2593" s="307"/>
    </row>
    <row r="2594" spans="1:7" s="298" customFormat="1" ht="150">
      <c r="A2594" s="294" t="s">
        <v>1455</v>
      </c>
      <c r="B2594" s="295" t="s">
        <v>499</v>
      </c>
      <c r="C2594" s="296" t="s">
        <v>886</v>
      </c>
      <c r="D2594" s="296">
        <v>14</v>
      </c>
      <c r="E2594" s="669"/>
      <c r="F2594" s="297">
        <f>D2594*E2594</f>
        <v>0</v>
      </c>
      <c r="G2594" s="307"/>
    </row>
    <row r="2595" spans="1:7" s="298" customFormat="1" ht="14.25">
      <c r="A2595" s="294"/>
      <c r="B2595" s="299"/>
      <c r="C2595" s="300"/>
      <c r="D2595" s="296"/>
      <c r="E2595" s="670"/>
      <c r="F2595" s="297"/>
      <c r="G2595" s="307"/>
    </row>
    <row r="2596" spans="1:6" s="307" customFormat="1" ht="195">
      <c r="A2596" s="303" t="s">
        <v>1456</v>
      </c>
      <c r="B2596" s="304" t="s">
        <v>500</v>
      </c>
      <c r="C2596" s="305"/>
      <c r="D2596" s="305"/>
      <c r="E2596" s="672"/>
      <c r="F2596" s="306"/>
    </row>
    <row r="2597" spans="1:7" s="298" customFormat="1" ht="135">
      <c r="A2597" s="294"/>
      <c r="B2597" s="308" t="s">
        <v>501</v>
      </c>
      <c r="C2597" s="296" t="s">
        <v>886</v>
      </c>
      <c r="D2597" s="296">
        <v>21</v>
      </c>
      <c r="E2597" s="673"/>
      <c r="F2597" s="297">
        <f>D2597*E2597</f>
        <v>0</v>
      </c>
      <c r="G2597" s="307"/>
    </row>
    <row r="2598" spans="1:7" s="298" customFormat="1" ht="90">
      <c r="A2598" s="294"/>
      <c r="B2598" s="308" t="s">
        <v>502</v>
      </c>
      <c r="C2598" s="296" t="s">
        <v>886</v>
      </c>
      <c r="D2598" s="296">
        <v>2</v>
      </c>
      <c r="E2598" s="673"/>
      <c r="F2598" s="297">
        <f>D2598*E2598</f>
        <v>0</v>
      </c>
      <c r="G2598" s="307"/>
    </row>
    <row r="2599" spans="1:6" s="307" customFormat="1" ht="120">
      <c r="A2599" s="303"/>
      <c r="B2599" s="309" t="s">
        <v>503</v>
      </c>
      <c r="C2599" s="310" t="s">
        <v>886</v>
      </c>
      <c r="D2599" s="311">
        <v>40</v>
      </c>
      <c r="E2599" s="674"/>
      <c r="F2599" s="306">
        <f>D2599*E2599</f>
        <v>0</v>
      </c>
    </row>
    <row r="2600" spans="1:6" s="307" customFormat="1" ht="60">
      <c r="A2600" s="303"/>
      <c r="B2600" s="312" t="s">
        <v>504</v>
      </c>
      <c r="C2600" s="310" t="s">
        <v>886</v>
      </c>
      <c r="D2600" s="311">
        <v>14</v>
      </c>
      <c r="E2600" s="674"/>
      <c r="F2600" s="306">
        <f>D2600*E2600</f>
        <v>0</v>
      </c>
    </row>
    <row r="2601" spans="1:7" s="298" customFormat="1" ht="14.25">
      <c r="A2601" s="294"/>
      <c r="B2601" s="299"/>
      <c r="C2601" s="313"/>
      <c r="D2601" s="314"/>
      <c r="E2601" s="673"/>
      <c r="F2601" s="297"/>
      <c r="G2601" s="307"/>
    </row>
    <row r="2602" spans="1:6" s="307" customFormat="1" ht="210">
      <c r="A2602" s="315" t="s">
        <v>1457</v>
      </c>
      <c r="B2602" s="302" t="s">
        <v>505</v>
      </c>
      <c r="C2602" s="305"/>
      <c r="D2602" s="305"/>
      <c r="E2602" s="672"/>
      <c r="F2602" s="306"/>
    </row>
    <row r="2603" spans="1:6" s="307" customFormat="1" ht="120">
      <c r="A2603" s="303"/>
      <c r="B2603" s="316" t="s">
        <v>506</v>
      </c>
      <c r="C2603" s="305" t="s">
        <v>886</v>
      </c>
      <c r="D2603" s="305">
        <v>1</v>
      </c>
      <c r="E2603" s="674"/>
      <c r="F2603" s="306">
        <f>D2603*E2603</f>
        <v>0</v>
      </c>
    </row>
    <row r="2604" spans="1:6" s="307" customFormat="1" ht="120">
      <c r="A2604" s="303"/>
      <c r="B2604" s="317" t="s">
        <v>507</v>
      </c>
      <c r="C2604" s="305" t="s">
        <v>1588</v>
      </c>
      <c r="D2604" s="305">
        <v>1</v>
      </c>
      <c r="E2604" s="674"/>
      <c r="F2604" s="306">
        <f>D2604*E2604</f>
        <v>0</v>
      </c>
    </row>
    <row r="2605" spans="1:7" s="298" customFormat="1" ht="15">
      <c r="A2605" s="294"/>
      <c r="B2605" s="318"/>
      <c r="C2605" s="313"/>
      <c r="D2605" s="314"/>
      <c r="E2605" s="673"/>
      <c r="F2605" s="297"/>
      <c r="G2605" s="307"/>
    </row>
    <row r="2606" spans="1:6" s="307" customFormat="1" ht="105">
      <c r="A2606" s="319" t="s">
        <v>1670</v>
      </c>
      <c r="B2606" s="320" t="s">
        <v>508</v>
      </c>
      <c r="C2606" s="305"/>
      <c r="D2606" s="305"/>
      <c r="E2606" s="672"/>
      <c r="F2606" s="306"/>
    </row>
    <row r="2607" spans="1:7" s="298" customFormat="1" ht="75">
      <c r="A2607" s="294"/>
      <c r="B2607" s="321" t="s">
        <v>1671</v>
      </c>
      <c r="C2607" s="296" t="s">
        <v>886</v>
      </c>
      <c r="D2607" s="296">
        <v>2</v>
      </c>
      <c r="E2607" s="671"/>
      <c r="F2607" s="297">
        <f aca="true" t="shared" si="37" ref="F2607:F2635">D2607*E2607</f>
        <v>0</v>
      </c>
      <c r="G2607" s="307"/>
    </row>
    <row r="2608" spans="1:7" s="298" customFormat="1" ht="45">
      <c r="A2608" s="294"/>
      <c r="B2608" s="321" t="s">
        <v>509</v>
      </c>
      <c r="C2608" s="296" t="s">
        <v>886</v>
      </c>
      <c r="D2608" s="296">
        <v>2</v>
      </c>
      <c r="E2608" s="671"/>
      <c r="F2608" s="297">
        <f t="shared" si="37"/>
        <v>0</v>
      </c>
      <c r="G2608" s="307"/>
    </row>
    <row r="2609" spans="1:6" s="307" customFormat="1" ht="90">
      <c r="A2609" s="303"/>
      <c r="B2609" s="322" t="s">
        <v>1672</v>
      </c>
      <c r="C2609" s="305" t="s">
        <v>886</v>
      </c>
      <c r="D2609" s="305">
        <v>14</v>
      </c>
      <c r="E2609" s="675"/>
      <c r="F2609" s="306">
        <f t="shared" si="37"/>
        <v>0</v>
      </c>
    </row>
    <row r="2610" spans="1:7" s="298" customFormat="1" ht="105">
      <c r="A2610" s="294"/>
      <c r="B2610" s="321" t="s">
        <v>510</v>
      </c>
      <c r="C2610" s="296" t="s">
        <v>886</v>
      </c>
      <c r="D2610" s="296">
        <v>40</v>
      </c>
      <c r="E2610" s="671"/>
      <c r="F2610" s="297">
        <f t="shared" si="37"/>
        <v>0</v>
      </c>
      <c r="G2610" s="307"/>
    </row>
    <row r="2611" spans="1:7" s="298" customFormat="1" ht="120">
      <c r="A2611" s="294"/>
      <c r="B2611" s="321" t="s">
        <v>1673</v>
      </c>
      <c r="C2611" s="296" t="s">
        <v>886</v>
      </c>
      <c r="D2611" s="296">
        <v>8</v>
      </c>
      <c r="E2611" s="671"/>
      <c r="F2611" s="297">
        <f t="shared" si="37"/>
        <v>0</v>
      </c>
      <c r="G2611" s="307"/>
    </row>
    <row r="2612" spans="1:7" s="298" customFormat="1" ht="60">
      <c r="A2612" s="294"/>
      <c r="B2612" s="321" t="s">
        <v>1674</v>
      </c>
      <c r="C2612" s="296" t="s">
        <v>886</v>
      </c>
      <c r="D2612" s="296">
        <v>2</v>
      </c>
      <c r="E2612" s="671"/>
      <c r="F2612" s="297">
        <f t="shared" si="37"/>
        <v>0</v>
      </c>
      <c r="G2612" s="307"/>
    </row>
    <row r="2613" spans="1:7" s="298" customFormat="1" ht="90">
      <c r="A2613" s="294"/>
      <c r="B2613" s="321" t="s">
        <v>1675</v>
      </c>
      <c r="C2613" s="300" t="s">
        <v>886</v>
      </c>
      <c r="D2613" s="296">
        <v>2</v>
      </c>
      <c r="E2613" s="671"/>
      <c r="F2613" s="297">
        <f t="shared" si="37"/>
        <v>0</v>
      </c>
      <c r="G2613" s="307"/>
    </row>
    <row r="2614" spans="1:7" s="298" customFormat="1" ht="15">
      <c r="A2614" s="294"/>
      <c r="B2614" s="323"/>
      <c r="C2614" s="300"/>
      <c r="D2614" s="296"/>
      <c r="E2614" s="670"/>
      <c r="F2614" s="297"/>
      <c r="G2614" s="307"/>
    </row>
    <row r="2615" spans="1:6" s="307" customFormat="1" ht="105">
      <c r="A2615" s="319" t="s">
        <v>1676</v>
      </c>
      <c r="B2615" s="320" t="s">
        <v>511</v>
      </c>
      <c r="C2615" s="305"/>
      <c r="D2615" s="305"/>
      <c r="E2615" s="672"/>
      <c r="F2615" s="306"/>
    </row>
    <row r="2616" spans="1:6" s="307" customFormat="1" ht="60">
      <c r="A2616" s="303"/>
      <c r="B2616" s="322" t="s">
        <v>1677</v>
      </c>
      <c r="C2616" s="305" t="s">
        <v>886</v>
      </c>
      <c r="D2616" s="305">
        <v>35</v>
      </c>
      <c r="E2616" s="676"/>
      <c r="F2616" s="306">
        <f t="shared" si="37"/>
        <v>0</v>
      </c>
    </row>
    <row r="2617" spans="1:6" s="307" customFormat="1" ht="45">
      <c r="A2617" s="303"/>
      <c r="B2617" s="322" t="s">
        <v>1678</v>
      </c>
      <c r="C2617" s="305" t="s">
        <v>886</v>
      </c>
      <c r="D2617" s="305">
        <v>1</v>
      </c>
      <c r="E2617" s="676"/>
      <c r="F2617" s="306">
        <f t="shared" si="37"/>
        <v>0</v>
      </c>
    </row>
    <row r="2618" spans="1:6" s="307" customFormat="1" ht="45">
      <c r="A2618" s="303"/>
      <c r="B2618" s="322" t="s">
        <v>1679</v>
      </c>
      <c r="C2618" s="305" t="s">
        <v>886</v>
      </c>
      <c r="D2618" s="305">
        <v>33</v>
      </c>
      <c r="E2618" s="676"/>
      <c r="F2618" s="306">
        <f t="shared" si="37"/>
        <v>0</v>
      </c>
    </row>
    <row r="2619" spans="1:6" s="307" customFormat="1" ht="30">
      <c r="A2619" s="303"/>
      <c r="B2619" s="322" t="s">
        <v>1680</v>
      </c>
      <c r="C2619" s="305" t="s">
        <v>886</v>
      </c>
      <c r="D2619" s="305">
        <v>1</v>
      </c>
      <c r="E2619" s="676"/>
      <c r="F2619" s="306">
        <f t="shared" si="37"/>
        <v>0</v>
      </c>
    </row>
    <row r="2620" spans="1:6" s="307" customFormat="1" ht="15">
      <c r="A2620" s="303"/>
      <c r="B2620" s="322" t="s">
        <v>1681</v>
      </c>
      <c r="C2620" s="305" t="s">
        <v>886</v>
      </c>
      <c r="D2620" s="305">
        <v>33</v>
      </c>
      <c r="E2620" s="676"/>
      <c r="F2620" s="306">
        <f t="shared" si="37"/>
        <v>0</v>
      </c>
    </row>
    <row r="2621" spans="1:6" s="307" customFormat="1" ht="15">
      <c r="A2621" s="303"/>
      <c r="B2621" s="322" t="s">
        <v>1682</v>
      </c>
      <c r="C2621" s="305" t="s">
        <v>886</v>
      </c>
      <c r="D2621" s="305">
        <v>66</v>
      </c>
      <c r="E2621" s="676"/>
      <c r="F2621" s="306">
        <f t="shared" si="37"/>
        <v>0</v>
      </c>
    </row>
    <row r="2622" spans="1:6" s="307" customFormat="1" ht="30">
      <c r="A2622" s="303"/>
      <c r="B2622" s="322" t="s">
        <v>1683</v>
      </c>
      <c r="C2622" s="305" t="s">
        <v>886</v>
      </c>
      <c r="D2622" s="305">
        <v>22</v>
      </c>
      <c r="E2622" s="676"/>
      <c r="F2622" s="306">
        <f t="shared" si="37"/>
        <v>0</v>
      </c>
    </row>
    <row r="2623" spans="1:6" s="307" customFormat="1" ht="15">
      <c r="A2623" s="303"/>
      <c r="B2623" s="322" t="s">
        <v>512</v>
      </c>
      <c r="C2623" s="305" t="s">
        <v>886</v>
      </c>
      <c r="D2623" s="305">
        <v>22</v>
      </c>
      <c r="E2623" s="676"/>
      <c r="F2623" s="306">
        <f t="shared" si="37"/>
        <v>0</v>
      </c>
    </row>
    <row r="2624" spans="1:6" s="307" customFormat="1" ht="15">
      <c r="A2624" s="303"/>
      <c r="B2624" s="322" t="s">
        <v>1684</v>
      </c>
      <c r="C2624" s="305" t="s">
        <v>886</v>
      </c>
      <c r="D2624" s="305">
        <v>35</v>
      </c>
      <c r="E2624" s="676"/>
      <c r="F2624" s="306">
        <f t="shared" si="37"/>
        <v>0</v>
      </c>
    </row>
    <row r="2625" spans="1:6" s="307" customFormat="1" ht="45">
      <c r="A2625" s="303"/>
      <c r="B2625" s="322" t="s">
        <v>1685</v>
      </c>
      <c r="C2625" s="305" t="s">
        <v>886</v>
      </c>
      <c r="D2625" s="305">
        <v>1</v>
      </c>
      <c r="E2625" s="676"/>
      <c r="F2625" s="306">
        <f t="shared" si="37"/>
        <v>0</v>
      </c>
    </row>
    <row r="2626" spans="1:6" s="307" customFormat="1" ht="45">
      <c r="A2626" s="303"/>
      <c r="B2626" s="322" t="s">
        <v>1722</v>
      </c>
      <c r="C2626" s="305" t="s">
        <v>886</v>
      </c>
      <c r="D2626" s="305">
        <v>1</v>
      </c>
      <c r="E2626" s="676"/>
      <c r="F2626" s="306">
        <f t="shared" si="37"/>
        <v>0</v>
      </c>
    </row>
    <row r="2627" spans="1:6" s="307" customFormat="1" ht="30">
      <c r="A2627" s="303"/>
      <c r="B2627" s="322" t="s">
        <v>1723</v>
      </c>
      <c r="C2627" s="305" t="s">
        <v>886</v>
      </c>
      <c r="D2627" s="305">
        <v>2</v>
      </c>
      <c r="E2627" s="676"/>
      <c r="F2627" s="306">
        <f t="shared" si="37"/>
        <v>0</v>
      </c>
    </row>
    <row r="2628" spans="1:6" s="307" customFormat="1" ht="30">
      <c r="A2628" s="303"/>
      <c r="B2628" s="322" t="s">
        <v>1724</v>
      </c>
      <c r="C2628" s="305" t="s">
        <v>886</v>
      </c>
      <c r="D2628" s="305">
        <v>8</v>
      </c>
      <c r="E2628" s="676"/>
      <c r="F2628" s="306">
        <f t="shared" si="37"/>
        <v>0</v>
      </c>
    </row>
    <row r="2629" spans="1:6" s="307" customFormat="1" ht="30">
      <c r="A2629" s="303"/>
      <c r="B2629" s="322" t="s">
        <v>1725</v>
      </c>
      <c r="C2629" s="305" t="s">
        <v>886</v>
      </c>
      <c r="D2629" s="305">
        <v>2</v>
      </c>
      <c r="E2629" s="676"/>
      <c r="F2629" s="306">
        <f t="shared" si="37"/>
        <v>0</v>
      </c>
    </row>
    <row r="2630" spans="1:6" s="307" customFormat="1" ht="30">
      <c r="A2630" s="303"/>
      <c r="B2630" s="322" t="s">
        <v>1726</v>
      </c>
      <c r="C2630" s="305" t="s">
        <v>886</v>
      </c>
      <c r="D2630" s="305">
        <v>34</v>
      </c>
      <c r="E2630" s="676"/>
      <c r="F2630" s="306">
        <f t="shared" si="37"/>
        <v>0</v>
      </c>
    </row>
    <row r="2631" spans="1:6" s="307" customFormat="1" ht="120">
      <c r="A2631" s="303"/>
      <c r="B2631" s="322" t="s">
        <v>1727</v>
      </c>
      <c r="C2631" s="305" t="s">
        <v>886</v>
      </c>
      <c r="D2631" s="305">
        <v>2</v>
      </c>
      <c r="E2631" s="676"/>
      <c r="F2631" s="306">
        <f>E2631*D2631</f>
        <v>0</v>
      </c>
    </row>
    <row r="2632" spans="1:6" s="307" customFormat="1" ht="15">
      <c r="A2632" s="303"/>
      <c r="B2632" s="324"/>
      <c r="C2632" s="325"/>
      <c r="D2632" s="326"/>
      <c r="E2632" s="676"/>
      <c r="F2632" s="306"/>
    </row>
    <row r="2633" spans="1:7" s="298" customFormat="1" ht="409.5">
      <c r="A2633" s="294" t="s">
        <v>1728</v>
      </c>
      <c r="B2633" s="323" t="s">
        <v>513</v>
      </c>
      <c r="C2633" s="327" t="s">
        <v>886</v>
      </c>
      <c r="D2633" s="328">
        <v>23</v>
      </c>
      <c r="E2633" s="677"/>
      <c r="F2633" s="297">
        <f t="shared" si="37"/>
        <v>0</v>
      </c>
      <c r="G2633" s="307"/>
    </row>
    <row r="2634" spans="1:7" s="298" customFormat="1" ht="15">
      <c r="A2634" s="294"/>
      <c r="B2634" s="295"/>
      <c r="C2634" s="300"/>
      <c r="D2634" s="296"/>
      <c r="E2634" s="669"/>
      <c r="F2634" s="297"/>
      <c r="G2634" s="307"/>
    </row>
    <row r="2635" spans="1:7" s="298" customFormat="1" ht="30">
      <c r="A2635" s="329" t="s">
        <v>1729</v>
      </c>
      <c r="B2635" s="295" t="s">
        <v>979</v>
      </c>
      <c r="C2635" s="296" t="s">
        <v>886</v>
      </c>
      <c r="D2635" s="296">
        <v>92</v>
      </c>
      <c r="E2635" s="669"/>
      <c r="F2635" s="297">
        <f t="shared" si="37"/>
        <v>0</v>
      </c>
      <c r="G2635" s="307"/>
    </row>
    <row r="2636" spans="1:7" s="334" customFormat="1" ht="15.75" thickBot="1">
      <c r="A2636" s="330"/>
      <c r="B2636" s="331"/>
      <c r="C2636" s="332"/>
      <c r="D2636" s="332"/>
      <c r="E2636" s="678"/>
      <c r="F2636" s="333"/>
      <c r="G2636" s="355"/>
    </row>
    <row r="2637" spans="1:7" s="338" customFormat="1" ht="17.25" thickBot="1" thickTop="1">
      <c r="A2637" s="679"/>
      <c r="B2637" s="680"/>
      <c r="C2637" s="681" t="s">
        <v>1730</v>
      </c>
      <c r="D2637" s="682"/>
      <c r="E2637" s="682"/>
      <c r="F2637" s="337">
        <f>SUM(F2588:F2636)</f>
        <v>0</v>
      </c>
      <c r="G2637" s="354"/>
    </row>
    <row r="2638" spans="1:7" s="334" customFormat="1" ht="15.75" thickTop="1">
      <c r="A2638" s="683"/>
      <c r="B2638" s="684"/>
      <c r="C2638" s="685"/>
      <c r="D2638" s="686"/>
      <c r="E2638" s="687"/>
      <c r="F2638" s="688"/>
      <c r="G2638" s="355"/>
    </row>
    <row r="2639" spans="1:7" s="292" customFormat="1" ht="15.75" thickBot="1">
      <c r="A2639" s="679"/>
      <c r="B2639" s="680"/>
      <c r="C2639" s="689"/>
      <c r="D2639" s="689"/>
      <c r="E2639" s="690"/>
      <c r="F2639" s="691"/>
      <c r="G2639" s="342"/>
    </row>
    <row r="2640" spans="1:6" s="342" customFormat="1" ht="19.5" thickBot="1" thickTop="1">
      <c r="A2640" s="663" t="s">
        <v>1731</v>
      </c>
      <c r="B2640" s="664"/>
      <c r="C2640" s="664"/>
      <c r="D2640" s="664"/>
      <c r="E2640" s="664"/>
      <c r="F2640" s="665"/>
    </row>
    <row r="2641" spans="1:6" s="217" customFormat="1" ht="39" thickTop="1">
      <c r="A2641" s="692" t="s">
        <v>1732</v>
      </c>
      <c r="B2641" s="693" t="s">
        <v>1575</v>
      </c>
      <c r="C2641" s="692" t="s">
        <v>1576</v>
      </c>
      <c r="D2641" s="692" t="s">
        <v>1577</v>
      </c>
      <c r="E2641" s="694" t="s">
        <v>1450</v>
      </c>
      <c r="F2641" s="694" t="s">
        <v>1451</v>
      </c>
    </row>
    <row r="2642" spans="1:6" s="307" customFormat="1" ht="128.25">
      <c r="A2642" s="303" t="s">
        <v>1733</v>
      </c>
      <c r="B2642" s="343" t="s">
        <v>78</v>
      </c>
      <c r="C2642" s="305"/>
      <c r="D2642" s="305"/>
      <c r="E2642" s="672"/>
      <c r="F2642" s="344"/>
    </row>
    <row r="2643" spans="1:6" s="307" customFormat="1" ht="14.25">
      <c r="A2643" s="303"/>
      <c r="B2643" s="343" t="s">
        <v>74</v>
      </c>
      <c r="C2643" s="305" t="s">
        <v>886</v>
      </c>
      <c r="D2643" s="305">
        <v>5</v>
      </c>
      <c r="E2643" s="672"/>
      <c r="F2643" s="565">
        <f>D2643*E2643</f>
        <v>0</v>
      </c>
    </row>
    <row r="2644" spans="1:6" s="307" customFormat="1" ht="14.25">
      <c r="A2644" s="303"/>
      <c r="B2644" s="343" t="s">
        <v>75</v>
      </c>
      <c r="C2644" s="305" t="s">
        <v>886</v>
      </c>
      <c r="D2644" s="305">
        <v>6</v>
      </c>
      <c r="E2644" s="672"/>
      <c r="F2644" s="565">
        <f>D2644*E2644</f>
        <v>0</v>
      </c>
    </row>
    <row r="2645" spans="1:6" s="307" customFormat="1" ht="14.25">
      <c r="A2645" s="303"/>
      <c r="B2645" s="343" t="s">
        <v>76</v>
      </c>
      <c r="C2645" s="305" t="s">
        <v>886</v>
      </c>
      <c r="D2645" s="305">
        <v>5</v>
      </c>
      <c r="E2645" s="672"/>
      <c r="F2645" s="565">
        <f>D2645*E2645</f>
        <v>0</v>
      </c>
    </row>
    <row r="2646" spans="1:6" s="307" customFormat="1" ht="14.25">
      <c r="A2646" s="303"/>
      <c r="B2646" s="343" t="s">
        <v>77</v>
      </c>
      <c r="C2646" s="305" t="s">
        <v>886</v>
      </c>
      <c r="D2646" s="305">
        <v>5</v>
      </c>
      <c r="E2646" s="672"/>
      <c r="F2646" s="565">
        <f>D2646*E2646</f>
        <v>0</v>
      </c>
    </row>
    <row r="2647" spans="1:6" s="307" customFormat="1" ht="14.25">
      <c r="A2647" s="303"/>
      <c r="B2647" s="343"/>
      <c r="C2647" s="305" t="s">
        <v>79</v>
      </c>
      <c r="D2647" s="305">
        <v>1</v>
      </c>
      <c r="E2647" s="672"/>
      <c r="F2647" s="550">
        <f>SUM(F2643:F2646)</f>
        <v>0</v>
      </c>
    </row>
    <row r="2648" spans="1:6" s="307" customFormat="1" ht="14.25">
      <c r="A2648" s="303"/>
      <c r="B2648" s="343"/>
      <c r="C2648" s="305"/>
      <c r="D2648" s="305"/>
      <c r="E2648" s="672"/>
      <c r="F2648" s="344"/>
    </row>
    <row r="2649" spans="1:6" s="307" customFormat="1" ht="213.75">
      <c r="A2649" s="303" t="s">
        <v>1734</v>
      </c>
      <c r="B2649" s="343" t="s">
        <v>514</v>
      </c>
      <c r="C2649" s="305" t="s">
        <v>832</v>
      </c>
      <c r="D2649" s="305">
        <v>100</v>
      </c>
      <c r="E2649" s="672"/>
      <c r="F2649" s="344"/>
    </row>
    <row r="2650" spans="1:6" s="307" customFormat="1" ht="14.25">
      <c r="A2650" s="303"/>
      <c r="B2650" s="343" t="s">
        <v>1735</v>
      </c>
      <c r="C2650" s="305" t="s">
        <v>832</v>
      </c>
      <c r="D2650" s="305">
        <v>150</v>
      </c>
      <c r="E2650" s="672"/>
      <c r="F2650" s="344">
        <f aca="true" t="shared" si="38" ref="F2650:F2681">D2650*E2650</f>
        <v>0</v>
      </c>
    </row>
    <row r="2651" spans="1:6" s="307" customFormat="1" ht="14.25">
      <c r="A2651" s="303"/>
      <c r="B2651" s="343" t="s">
        <v>1736</v>
      </c>
      <c r="C2651" s="305" t="s">
        <v>832</v>
      </c>
      <c r="D2651" s="305">
        <v>170</v>
      </c>
      <c r="E2651" s="672"/>
      <c r="F2651" s="344">
        <f t="shared" si="38"/>
        <v>0</v>
      </c>
    </row>
    <row r="2652" spans="1:6" s="307" customFormat="1" ht="14.25">
      <c r="A2652" s="303"/>
      <c r="B2652" s="343" t="s">
        <v>1737</v>
      </c>
      <c r="C2652" s="305" t="s">
        <v>832</v>
      </c>
      <c r="D2652" s="305">
        <v>750</v>
      </c>
      <c r="E2652" s="672"/>
      <c r="F2652" s="344">
        <f t="shared" si="38"/>
        <v>0</v>
      </c>
    </row>
    <row r="2653" spans="1:6" s="307" customFormat="1" ht="14.25">
      <c r="A2653" s="303"/>
      <c r="B2653" s="343"/>
      <c r="C2653" s="305"/>
      <c r="D2653" s="305"/>
      <c r="E2653" s="672"/>
      <c r="F2653" s="344"/>
    </row>
    <row r="2654" spans="1:6" s="307" customFormat="1" ht="85.5">
      <c r="A2654" s="345" t="s">
        <v>1738</v>
      </c>
      <c r="B2654" s="343" t="s">
        <v>515</v>
      </c>
      <c r="C2654" s="305"/>
      <c r="D2654" s="305"/>
      <c r="E2654" s="672"/>
      <c r="F2654" s="344"/>
    </row>
    <row r="2655" spans="1:6" s="307" customFormat="1" ht="14.25">
      <c r="A2655" s="303"/>
      <c r="B2655" s="343" t="s">
        <v>1736</v>
      </c>
      <c r="C2655" s="305" t="s">
        <v>832</v>
      </c>
      <c r="D2655" s="305">
        <v>50</v>
      </c>
      <c r="E2655" s="672"/>
      <c r="F2655" s="344">
        <f t="shared" si="38"/>
        <v>0</v>
      </c>
    </row>
    <row r="2656" spans="1:6" s="307" customFormat="1" ht="14.25">
      <c r="A2656" s="303"/>
      <c r="B2656" s="343" t="s">
        <v>1737</v>
      </c>
      <c r="C2656" s="305" t="s">
        <v>832</v>
      </c>
      <c r="D2656" s="305">
        <v>210</v>
      </c>
      <c r="E2656" s="672"/>
      <c r="F2656" s="344">
        <f t="shared" si="38"/>
        <v>0</v>
      </c>
    </row>
    <row r="2657" spans="1:6" s="307" customFormat="1" ht="14.25">
      <c r="A2657" s="345"/>
      <c r="B2657" s="346"/>
      <c r="C2657" s="305"/>
      <c r="D2657" s="305"/>
      <c r="E2657" s="672"/>
      <c r="F2657" s="344"/>
    </row>
    <row r="2658" spans="1:6" s="307" customFormat="1" ht="99.75">
      <c r="A2658" s="345" t="s">
        <v>1739</v>
      </c>
      <c r="B2658" s="343" t="s">
        <v>516</v>
      </c>
      <c r="C2658" s="305"/>
      <c r="D2658" s="305"/>
      <c r="E2658" s="672"/>
      <c r="F2658" s="344"/>
    </row>
    <row r="2659" spans="1:6" s="307" customFormat="1" ht="14.25">
      <c r="A2659" s="345"/>
      <c r="B2659" s="343" t="s">
        <v>517</v>
      </c>
      <c r="C2659" s="305" t="s">
        <v>832</v>
      </c>
      <c r="D2659" s="305">
        <v>90</v>
      </c>
      <c r="E2659" s="672"/>
      <c r="F2659" s="344">
        <f t="shared" si="38"/>
        <v>0</v>
      </c>
    </row>
    <row r="2660" spans="1:6" s="307" customFormat="1" ht="14.25">
      <c r="A2660" s="345"/>
      <c r="B2660" s="343" t="s">
        <v>1735</v>
      </c>
      <c r="C2660" s="305" t="s">
        <v>832</v>
      </c>
      <c r="D2660" s="305">
        <v>150</v>
      </c>
      <c r="E2660" s="672"/>
      <c r="F2660" s="344">
        <f t="shared" si="38"/>
        <v>0</v>
      </c>
    </row>
    <row r="2661" spans="1:6" s="307" customFormat="1" ht="14.25">
      <c r="A2661" s="303"/>
      <c r="B2661" s="343" t="s">
        <v>1736</v>
      </c>
      <c r="C2661" s="305" t="s">
        <v>832</v>
      </c>
      <c r="D2661" s="305">
        <v>120</v>
      </c>
      <c r="E2661" s="672"/>
      <c r="F2661" s="344">
        <f t="shared" si="38"/>
        <v>0</v>
      </c>
    </row>
    <row r="2662" spans="1:6" s="307" customFormat="1" ht="14.25">
      <c r="A2662" s="303"/>
      <c r="B2662" s="343" t="s">
        <v>1737</v>
      </c>
      <c r="C2662" s="305" t="s">
        <v>832</v>
      </c>
      <c r="D2662" s="305">
        <v>540</v>
      </c>
      <c r="E2662" s="672"/>
      <c r="F2662" s="344">
        <f t="shared" si="38"/>
        <v>0</v>
      </c>
    </row>
    <row r="2663" spans="1:6" s="307" customFormat="1" ht="14.25">
      <c r="A2663" s="345"/>
      <c r="B2663" s="346"/>
      <c r="C2663" s="305"/>
      <c r="D2663" s="305"/>
      <c r="E2663" s="672"/>
      <c r="F2663" s="344"/>
    </row>
    <row r="2664" spans="1:6" s="307" customFormat="1" ht="156.75">
      <c r="A2664" s="303" t="s">
        <v>1740</v>
      </c>
      <c r="B2664" s="343" t="s">
        <v>317</v>
      </c>
      <c r="C2664" s="305" t="s">
        <v>886</v>
      </c>
      <c r="D2664" s="305">
        <v>6</v>
      </c>
      <c r="E2664" s="672"/>
      <c r="F2664" s="344">
        <f t="shared" si="38"/>
        <v>0</v>
      </c>
    </row>
    <row r="2665" spans="1:6" s="307" customFormat="1" ht="14.25">
      <c r="A2665" s="303"/>
      <c r="B2665" s="343"/>
      <c r="C2665" s="305"/>
      <c r="D2665" s="305"/>
      <c r="E2665" s="672"/>
      <c r="F2665" s="344"/>
    </row>
    <row r="2666" spans="1:6" s="307" customFormat="1" ht="128.25">
      <c r="A2666" s="303" t="s">
        <v>1529</v>
      </c>
      <c r="B2666" s="343" t="s">
        <v>318</v>
      </c>
      <c r="C2666" s="305"/>
      <c r="D2666" s="305"/>
      <c r="E2666" s="672"/>
      <c r="F2666" s="344"/>
    </row>
    <row r="2667" spans="1:6" s="307" customFormat="1" ht="14.25">
      <c r="A2667" s="303"/>
      <c r="B2667" s="343" t="s">
        <v>319</v>
      </c>
      <c r="C2667" s="305" t="s">
        <v>886</v>
      </c>
      <c r="D2667" s="305">
        <v>1</v>
      </c>
      <c r="E2667" s="672"/>
      <c r="F2667" s="344">
        <f>D2667*E2667</f>
        <v>0</v>
      </c>
    </row>
    <row r="2668" spans="1:6" s="307" customFormat="1" ht="14.25">
      <c r="A2668" s="303"/>
      <c r="B2668" s="343" t="s">
        <v>320</v>
      </c>
      <c r="C2668" s="305" t="s">
        <v>886</v>
      </c>
      <c r="D2668" s="305">
        <v>6</v>
      </c>
      <c r="E2668" s="672"/>
      <c r="F2668" s="344">
        <f>D2668*E2668</f>
        <v>0</v>
      </c>
    </row>
    <row r="2669" spans="1:6" s="307" customFormat="1" ht="14.25">
      <c r="A2669" s="303"/>
      <c r="B2669" s="343" t="s">
        <v>321</v>
      </c>
      <c r="C2669" s="305" t="s">
        <v>886</v>
      </c>
      <c r="D2669" s="305">
        <v>10</v>
      </c>
      <c r="E2669" s="672"/>
      <c r="F2669" s="344">
        <f t="shared" si="38"/>
        <v>0</v>
      </c>
    </row>
    <row r="2670" spans="1:6" s="307" customFormat="1" ht="14.25">
      <c r="A2670" s="303"/>
      <c r="B2670" s="343" t="s">
        <v>322</v>
      </c>
      <c r="C2670" s="305" t="s">
        <v>886</v>
      </c>
      <c r="D2670" s="305">
        <v>27</v>
      </c>
      <c r="E2670" s="672"/>
      <c r="F2670" s="344">
        <f t="shared" si="38"/>
        <v>0</v>
      </c>
    </row>
    <row r="2671" spans="1:6" s="307" customFormat="1" ht="14.25">
      <c r="A2671" s="303"/>
      <c r="B2671" s="343" t="s">
        <v>323</v>
      </c>
      <c r="C2671" s="305" t="s">
        <v>886</v>
      </c>
      <c r="D2671" s="305">
        <v>26</v>
      </c>
      <c r="E2671" s="672"/>
      <c r="F2671" s="344">
        <f t="shared" si="38"/>
        <v>0</v>
      </c>
    </row>
    <row r="2672" spans="1:6" s="307" customFormat="1" ht="14.25">
      <c r="A2672" s="303"/>
      <c r="B2672" s="343"/>
      <c r="C2672" s="305"/>
      <c r="D2672" s="305"/>
      <c r="E2672" s="672"/>
      <c r="F2672" s="344"/>
    </row>
    <row r="2673" spans="1:6" s="350" customFormat="1" ht="199.5">
      <c r="A2673" s="347" t="s">
        <v>1530</v>
      </c>
      <c r="B2673" s="343" t="s">
        <v>37</v>
      </c>
      <c r="C2673" s="348" t="s">
        <v>886</v>
      </c>
      <c r="D2673" s="349">
        <v>6</v>
      </c>
      <c r="E2673" s="696"/>
      <c r="F2673" s="344">
        <f t="shared" si="38"/>
        <v>0</v>
      </c>
    </row>
    <row r="2674" spans="1:6" s="307" customFormat="1" ht="14.25">
      <c r="A2674" s="345"/>
      <c r="B2674" s="346"/>
      <c r="C2674" s="305"/>
      <c r="D2674" s="305"/>
      <c r="E2674" s="672"/>
      <c r="F2674" s="344"/>
    </row>
    <row r="2675" spans="1:6" s="352" customFormat="1" ht="171">
      <c r="A2675" s="351" t="s">
        <v>1531</v>
      </c>
      <c r="B2675" s="343" t="s">
        <v>324</v>
      </c>
      <c r="C2675" s="305" t="s">
        <v>832</v>
      </c>
      <c r="D2675" s="305">
        <f>SUM(D2650:D2652)</f>
        <v>1070</v>
      </c>
      <c r="E2675" s="672"/>
      <c r="F2675" s="344">
        <f t="shared" si="38"/>
        <v>0</v>
      </c>
    </row>
    <row r="2676" spans="1:6" s="352" customFormat="1" ht="14.25">
      <c r="A2676" s="351"/>
      <c r="B2676" s="343"/>
      <c r="C2676" s="305"/>
      <c r="D2676" s="305"/>
      <c r="E2676" s="672"/>
      <c r="F2676" s="344"/>
    </row>
    <row r="2677" spans="1:6" s="352" customFormat="1" ht="142.5">
      <c r="A2677" s="351" t="s">
        <v>1532</v>
      </c>
      <c r="B2677" s="343" t="s">
        <v>325</v>
      </c>
      <c r="C2677" s="305" t="s">
        <v>832</v>
      </c>
      <c r="D2677" s="305">
        <f>D2675</f>
        <v>1070</v>
      </c>
      <c r="E2677" s="672"/>
      <c r="F2677" s="344">
        <f t="shared" si="38"/>
        <v>0</v>
      </c>
    </row>
    <row r="2678" spans="1:6" s="352" customFormat="1" ht="14.25">
      <c r="A2678" s="351"/>
      <c r="B2678" s="343"/>
      <c r="C2678" s="305"/>
      <c r="D2678" s="305"/>
      <c r="E2678" s="672"/>
      <c r="F2678" s="344"/>
    </row>
    <row r="2679" spans="1:6" s="352" customFormat="1" ht="28.5">
      <c r="A2679" s="351" t="s">
        <v>1533</v>
      </c>
      <c r="B2679" s="343" t="s">
        <v>38</v>
      </c>
      <c r="C2679" s="305" t="s">
        <v>1588</v>
      </c>
      <c r="D2679" s="305">
        <v>1</v>
      </c>
      <c r="E2679" s="672"/>
      <c r="F2679" s="344">
        <f t="shared" si="38"/>
        <v>0</v>
      </c>
    </row>
    <row r="2680" spans="1:6" s="352" customFormat="1" ht="14.25">
      <c r="A2680" s="351"/>
      <c r="B2680" s="343"/>
      <c r="C2680" s="305"/>
      <c r="D2680" s="305"/>
      <c r="E2680" s="672"/>
      <c r="F2680" s="344"/>
    </row>
    <row r="2681" spans="1:6" s="352" customFormat="1" ht="114">
      <c r="A2681" s="351" t="s">
        <v>1534</v>
      </c>
      <c r="B2681" s="343" t="s">
        <v>326</v>
      </c>
      <c r="C2681" s="305" t="s">
        <v>886</v>
      </c>
      <c r="D2681" s="305">
        <v>10</v>
      </c>
      <c r="E2681" s="672"/>
      <c r="F2681" s="344">
        <f t="shared" si="38"/>
        <v>0</v>
      </c>
    </row>
    <row r="2682" spans="1:6" s="352" customFormat="1" ht="15" thickBot="1">
      <c r="A2682" s="351"/>
      <c r="B2682" s="343"/>
      <c r="C2682" s="305"/>
      <c r="D2682" s="305"/>
      <c r="E2682" s="672"/>
      <c r="F2682" s="344"/>
    </row>
    <row r="2683" spans="1:6" s="354" customFormat="1" ht="17.25" thickBot="1" thickTop="1">
      <c r="A2683" s="697"/>
      <c r="B2683" s="698"/>
      <c r="C2683" s="699" t="s">
        <v>1730</v>
      </c>
      <c r="D2683" s="700"/>
      <c r="E2683" s="700"/>
      <c r="F2683" s="353">
        <f>SUM(F2647:F2682)</f>
        <v>0</v>
      </c>
    </row>
    <row r="2684" spans="1:5" s="354" customFormat="1" ht="17.25" thickBot="1" thickTop="1">
      <c r="A2684" s="697"/>
      <c r="B2684" s="698"/>
      <c r="C2684" s="701"/>
      <c r="D2684" s="702"/>
      <c r="E2684" s="703"/>
    </row>
    <row r="2685" spans="1:6" s="342" customFormat="1" ht="19.5" thickBot="1" thickTop="1">
      <c r="A2685" s="663" t="s">
        <v>1535</v>
      </c>
      <c r="B2685" s="664"/>
      <c r="C2685" s="664"/>
      <c r="D2685" s="664"/>
      <c r="E2685" s="664"/>
      <c r="F2685" s="665"/>
    </row>
    <row r="2686" spans="1:6" s="217" customFormat="1" ht="39" thickTop="1">
      <c r="A2686" s="692" t="s">
        <v>1574</v>
      </c>
      <c r="B2686" s="693" t="s">
        <v>1575</v>
      </c>
      <c r="C2686" s="692" t="s">
        <v>1576</v>
      </c>
      <c r="D2686" s="692" t="s">
        <v>1577</v>
      </c>
      <c r="E2686" s="694" t="s">
        <v>1450</v>
      </c>
      <c r="F2686" s="694" t="s">
        <v>1451</v>
      </c>
    </row>
    <row r="2687" spans="1:6" s="307" customFormat="1" ht="135">
      <c r="A2687" s="303" t="s">
        <v>1536</v>
      </c>
      <c r="B2687" s="356" t="s">
        <v>39</v>
      </c>
      <c r="C2687" s="305" t="s">
        <v>886</v>
      </c>
      <c r="D2687" s="305">
        <v>1</v>
      </c>
      <c r="E2687" s="705"/>
      <c r="F2687" s="344">
        <f>E2687*D2687</f>
        <v>0</v>
      </c>
    </row>
    <row r="2688" spans="1:6" s="307" customFormat="1" ht="15">
      <c r="A2688" s="357"/>
      <c r="B2688" s="358"/>
      <c r="C2688" s="359"/>
      <c r="D2688" s="359"/>
      <c r="E2688" s="706"/>
      <c r="F2688" s="344"/>
    </row>
    <row r="2689" spans="1:6" s="307" customFormat="1" ht="225">
      <c r="A2689" s="303" t="s">
        <v>1537</v>
      </c>
      <c r="B2689" s="356" t="s">
        <v>40</v>
      </c>
      <c r="C2689" s="305" t="s">
        <v>886</v>
      </c>
      <c r="D2689" s="305">
        <v>7</v>
      </c>
      <c r="E2689" s="672"/>
      <c r="F2689" s="344">
        <f>E2689*D2689</f>
        <v>0</v>
      </c>
    </row>
    <row r="2690" spans="1:6" s="307" customFormat="1" ht="15">
      <c r="A2690" s="303"/>
      <c r="B2690" s="356"/>
      <c r="C2690" s="305"/>
      <c r="D2690" s="305"/>
      <c r="E2690" s="672"/>
      <c r="F2690" s="344"/>
    </row>
    <row r="2691" spans="1:6" s="350" customFormat="1" ht="213.75" customHeight="1">
      <c r="A2691" s="345" t="s">
        <v>1538</v>
      </c>
      <c r="B2691" s="356" t="s">
        <v>327</v>
      </c>
      <c r="C2691" s="349"/>
      <c r="D2691" s="349"/>
      <c r="E2691" s="707"/>
      <c r="F2691" s="344"/>
    </row>
    <row r="2692" spans="1:6" s="307" customFormat="1" ht="15">
      <c r="A2692" s="345"/>
      <c r="B2692" s="356" t="s">
        <v>1539</v>
      </c>
      <c r="C2692" s="305" t="s">
        <v>832</v>
      </c>
      <c r="D2692" s="305">
        <v>60</v>
      </c>
      <c r="E2692" s="672"/>
      <c r="F2692" s="344">
        <f aca="true" t="shared" si="39" ref="F2692:F2702">E2692*D2692</f>
        <v>0</v>
      </c>
    </row>
    <row r="2693" spans="1:6" s="307" customFormat="1" ht="15">
      <c r="A2693" s="345"/>
      <c r="B2693" s="356"/>
      <c r="C2693" s="305"/>
      <c r="D2693" s="305"/>
      <c r="E2693" s="672"/>
      <c r="F2693" s="344"/>
    </row>
    <row r="2694" spans="1:6" s="352" customFormat="1" ht="75">
      <c r="A2694" s="351" t="s">
        <v>1540</v>
      </c>
      <c r="B2694" s="356" t="s">
        <v>41</v>
      </c>
      <c r="C2694" s="305" t="s">
        <v>832</v>
      </c>
      <c r="D2694" s="305">
        <v>60</v>
      </c>
      <c r="E2694" s="672"/>
      <c r="F2694" s="344">
        <f t="shared" si="39"/>
        <v>0</v>
      </c>
    </row>
    <row r="2695" spans="1:6" s="352" customFormat="1" ht="15">
      <c r="A2695" s="351"/>
      <c r="B2695" s="356"/>
      <c r="C2695" s="305"/>
      <c r="D2695" s="305"/>
      <c r="E2695" s="672"/>
      <c r="F2695" s="344">
        <f t="shared" si="39"/>
        <v>0</v>
      </c>
    </row>
    <row r="2696" spans="1:6" s="352" customFormat="1" ht="150">
      <c r="A2696" s="351" t="s">
        <v>1541</v>
      </c>
      <c r="B2696" s="356" t="s">
        <v>328</v>
      </c>
      <c r="C2696" s="305" t="s">
        <v>832</v>
      </c>
      <c r="D2696" s="305">
        <v>60</v>
      </c>
      <c r="E2696" s="672"/>
      <c r="F2696" s="344">
        <f t="shared" si="39"/>
        <v>0</v>
      </c>
    </row>
    <row r="2697" spans="1:6" s="352" customFormat="1" ht="15">
      <c r="A2697" s="351"/>
      <c r="B2697" s="356"/>
      <c r="C2697" s="305"/>
      <c r="D2697" s="305"/>
      <c r="E2697" s="672"/>
      <c r="F2697" s="344"/>
    </row>
    <row r="2698" spans="1:6" s="352" customFormat="1" ht="120">
      <c r="A2698" s="351" t="s">
        <v>1542</v>
      </c>
      <c r="B2698" s="356" t="s">
        <v>326</v>
      </c>
      <c r="C2698" s="305" t="s">
        <v>886</v>
      </c>
      <c r="D2698" s="305">
        <v>1</v>
      </c>
      <c r="E2698" s="672"/>
      <c r="F2698" s="344">
        <f t="shared" si="39"/>
        <v>0</v>
      </c>
    </row>
    <row r="2699" spans="1:6" s="352" customFormat="1" ht="15">
      <c r="A2699" s="351"/>
      <c r="B2699" s="356"/>
      <c r="C2699" s="305"/>
      <c r="D2699" s="305"/>
      <c r="E2699" s="672"/>
      <c r="F2699" s="344"/>
    </row>
    <row r="2700" spans="1:6" s="352" customFormat="1" ht="75">
      <c r="A2700" s="351" t="s">
        <v>1543</v>
      </c>
      <c r="B2700" s="356" t="s">
        <v>1545</v>
      </c>
      <c r="C2700" s="305" t="s">
        <v>1588</v>
      </c>
      <c r="D2700" s="305">
        <v>1</v>
      </c>
      <c r="E2700" s="672"/>
      <c r="F2700" s="344">
        <f t="shared" si="39"/>
        <v>0</v>
      </c>
    </row>
    <row r="2701" spans="1:6" s="352" customFormat="1" ht="15">
      <c r="A2701" s="351"/>
      <c r="B2701" s="356"/>
      <c r="C2701" s="305"/>
      <c r="D2701" s="305"/>
      <c r="E2701" s="672"/>
      <c r="F2701" s="344"/>
    </row>
    <row r="2702" spans="1:6" s="352" customFormat="1" ht="30">
      <c r="A2702" s="351" t="s">
        <v>1544</v>
      </c>
      <c r="B2702" s="356" t="s">
        <v>1546</v>
      </c>
      <c r="C2702" s="305" t="s">
        <v>1588</v>
      </c>
      <c r="D2702" s="305">
        <v>1</v>
      </c>
      <c r="E2702" s="672"/>
      <c r="F2702" s="344">
        <f t="shared" si="39"/>
        <v>0</v>
      </c>
    </row>
    <row r="2703" spans="1:6" s="342" customFormat="1" ht="15.75" thickBot="1">
      <c r="A2703" s="708"/>
      <c r="B2703" s="709"/>
      <c r="C2703" s="710"/>
      <c r="D2703" s="710"/>
      <c r="E2703" s="711"/>
      <c r="F2703" s="362"/>
    </row>
    <row r="2704" spans="1:6" s="354" customFormat="1" ht="17.25" thickBot="1" thickTop="1">
      <c r="A2704" s="697"/>
      <c r="B2704" s="698"/>
      <c r="C2704" s="681" t="s">
        <v>1730</v>
      </c>
      <c r="D2704" s="682"/>
      <c r="E2704" s="682"/>
      <c r="F2704" s="363">
        <f>SUM(F2687:F2703)</f>
        <v>0</v>
      </c>
    </row>
    <row r="2705" spans="1:6" s="355" customFormat="1" ht="15.75" thickTop="1">
      <c r="A2705" s="697"/>
      <c r="B2705" s="698"/>
      <c r="C2705" s="713"/>
      <c r="D2705" s="713"/>
      <c r="E2705" s="714"/>
      <c r="F2705" s="715"/>
    </row>
    <row r="2706" spans="1:6" s="355" customFormat="1" ht="15">
      <c r="A2706" s="697"/>
      <c r="B2706" s="698"/>
      <c r="C2706" s="713"/>
      <c r="D2706" s="713"/>
      <c r="E2706" s="714"/>
      <c r="F2706" s="715"/>
    </row>
    <row r="2707" spans="1:6" s="364" customFormat="1" ht="15.75" thickBot="1">
      <c r="A2707" s="716"/>
      <c r="B2707" s="717"/>
      <c r="C2707" s="718"/>
      <c r="D2707" s="718"/>
      <c r="E2707" s="719"/>
      <c r="F2707" s="720"/>
    </row>
    <row r="2708" spans="1:6" s="364" customFormat="1" ht="19.5" thickBot="1" thickTop="1">
      <c r="A2708" s="721" t="s">
        <v>1547</v>
      </c>
      <c r="B2708" s="722"/>
      <c r="C2708" s="722"/>
      <c r="D2708" s="722"/>
      <c r="E2708" s="722"/>
      <c r="F2708" s="723"/>
    </row>
    <row r="2709" spans="1:6" s="217" customFormat="1" ht="39" thickTop="1">
      <c r="A2709" s="692" t="s">
        <v>1574</v>
      </c>
      <c r="B2709" s="693" t="s">
        <v>1575</v>
      </c>
      <c r="C2709" s="692" t="s">
        <v>1576</v>
      </c>
      <c r="D2709" s="692" t="s">
        <v>1577</v>
      </c>
      <c r="E2709" s="694" t="s">
        <v>1450</v>
      </c>
      <c r="F2709" s="694" t="s">
        <v>1451</v>
      </c>
    </row>
    <row r="2710" spans="1:6" s="370" customFormat="1" ht="105">
      <c r="A2710" s="365" t="s">
        <v>1548</v>
      </c>
      <c r="B2710" s="366" t="s">
        <v>329</v>
      </c>
      <c r="C2710" s="367" t="s">
        <v>886</v>
      </c>
      <c r="D2710" s="368">
        <v>30</v>
      </c>
      <c r="E2710" s="724"/>
      <c r="F2710" s="369">
        <f>D2710*E2710</f>
        <v>0</v>
      </c>
    </row>
    <row r="2711" spans="1:6" s="370" customFormat="1" ht="15">
      <c r="A2711" s="351"/>
      <c r="B2711" s="356"/>
      <c r="C2711" s="371"/>
      <c r="D2711" s="372"/>
      <c r="E2711" s="726"/>
      <c r="F2711" s="373"/>
    </row>
    <row r="2712" spans="1:6" s="375" customFormat="1" ht="135">
      <c r="A2712" s="374" t="s">
        <v>1549</v>
      </c>
      <c r="B2712" s="356" t="s">
        <v>330</v>
      </c>
      <c r="C2712" s="372"/>
      <c r="D2712" s="372"/>
      <c r="E2712" s="726"/>
      <c r="F2712" s="373"/>
    </row>
    <row r="2713" spans="1:6" s="375" customFormat="1" ht="210">
      <c r="A2713" s="374"/>
      <c r="B2713" s="356" t="s">
        <v>331</v>
      </c>
      <c r="C2713" s="372"/>
      <c r="D2713" s="372"/>
      <c r="E2713" s="726"/>
      <c r="F2713" s="376"/>
    </row>
    <row r="2714" spans="1:6" s="375" customFormat="1" ht="120">
      <c r="A2714" s="374"/>
      <c r="B2714" s="356" t="s">
        <v>332</v>
      </c>
      <c r="C2714" s="372"/>
      <c r="D2714" s="372"/>
      <c r="E2714" s="726"/>
      <c r="F2714" s="376"/>
    </row>
    <row r="2715" spans="1:6" s="375" customFormat="1" ht="105">
      <c r="A2715" s="374"/>
      <c r="B2715" s="356" t="s">
        <v>333</v>
      </c>
      <c r="C2715" s="372"/>
      <c r="D2715" s="372"/>
      <c r="E2715" s="726"/>
      <c r="F2715" s="376"/>
    </row>
    <row r="2716" spans="1:6" s="375" customFormat="1" ht="15">
      <c r="A2716" s="374"/>
      <c r="B2716" s="356" t="s">
        <v>1550</v>
      </c>
      <c r="C2716" s="372" t="s">
        <v>832</v>
      </c>
      <c r="D2716" s="372">
        <v>240</v>
      </c>
      <c r="E2716" s="726"/>
      <c r="F2716" s="376">
        <f>D2716*E2716</f>
        <v>0</v>
      </c>
    </row>
    <row r="2717" spans="1:6" s="375" customFormat="1" ht="15">
      <c r="A2717" s="374"/>
      <c r="B2717" s="356" t="s">
        <v>1551</v>
      </c>
      <c r="C2717" s="372" t="s">
        <v>832</v>
      </c>
      <c r="D2717" s="372">
        <v>102</v>
      </c>
      <c r="E2717" s="726"/>
      <c r="F2717" s="373">
        <f>D2717*E2717</f>
        <v>0</v>
      </c>
    </row>
    <row r="2718" spans="1:6" s="375" customFormat="1" ht="15">
      <c r="A2718" s="374"/>
      <c r="B2718" s="356"/>
      <c r="C2718" s="372"/>
      <c r="D2718" s="372"/>
      <c r="E2718" s="726"/>
      <c r="F2718" s="373"/>
    </row>
    <row r="2719" spans="1:6" s="375" customFormat="1" ht="45">
      <c r="A2719" s="374" t="s">
        <v>1552</v>
      </c>
      <c r="B2719" s="356" t="s">
        <v>1553</v>
      </c>
      <c r="C2719" s="372" t="s">
        <v>832</v>
      </c>
      <c r="D2719" s="372">
        <f>SUM(D2716:D2717)</f>
        <v>342</v>
      </c>
      <c r="E2719" s="695"/>
      <c r="F2719" s="373">
        <f>D2719*E2719</f>
        <v>0</v>
      </c>
    </row>
    <row r="2720" spans="1:6" s="375" customFormat="1" ht="15.75" thickBot="1">
      <c r="A2720" s="727"/>
      <c r="B2720" s="704"/>
      <c r="C2720" s="725"/>
      <c r="D2720" s="725"/>
      <c r="E2720" s="695"/>
      <c r="F2720" s="373"/>
    </row>
    <row r="2721" spans="1:6" s="364" customFormat="1" ht="17.25" thickBot="1" thickTop="1">
      <c r="A2721" s="716"/>
      <c r="B2721" s="717"/>
      <c r="C2721" s="681" t="s">
        <v>1730</v>
      </c>
      <c r="D2721" s="682"/>
      <c r="E2721" s="682"/>
      <c r="F2721" s="377">
        <f>SUM(F2710:F2720)</f>
        <v>0</v>
      </c>
    </row>
    <row r="2722" spans="1:6" s="342" customFormat="1" ht="15.75" thickTop="1">
      <c r="A2722" s="697"/>
      <c r="B2722" s="698"/>
      <c r="C2722" s="713"/>
      <c r="D2722" s="713"/>
      <c r="E2722" s="714"/>
      <c r="F2722" s="715"/>
    </row>
    <row r="2723" spans="1:6" s="342" customFormat="1" ht="15.75" thickBot="1">
      <c r="A2723" s="697"/>
      <c r="B2723" s="698"/>
      <c r="C2723" s="713"/>
      <c r="D2723" s="713"/>
      <c r="E2723" s="714"/>
      <c r="F2723" s="715"/>
    </row>
    <row r="2724" spans="1:6" s="364" customFormat="1" ht="19.5" thickBot="1" thickTop="1">
      <c r="A2724" s="721" t="s">
        <v>1554</v>
      </c>
      <c r="B2724" s="722"/>
      <c r="C2724" s="722"/>
      <c r="D2724" s="722"/>
      <c r="E2724" s="722"/>
      <c r="F2724" s="723"/>
    </row>
    <row r="2725" spans="1:6" s="217" customFormat="1" ht="39" thickTop="1">
      <c r="A2725" s="692" t="s">
        <v>1574</v>
      </c>
      <c r="B2725" s="693" t="s">
        <v>1575</v>
      </c>
      <c r="C2725" s="692" t="s">
        <v>1576</v>
      </c>
      <c r="D2725" s="692" t="s">
        <v>1577</v>
      </c>
      <c r="E2725" s="694" t="s">
        <v>1450</v>
      </c>
      <c r="F2725" s="694" t="s">
        <v>1451</v>
      </c>
    </row>
    <row r="2726" spans="1:6" s="364" customFormat="1" ht="165">
      <c r="A2726" s="360" t="s">
        <v>1555</v>
      </c>
      <c r="B2726" s="378" t="s">
        <v>42</v>
      </c>
      <c r="C2726" s="361" t="s">
        <v>1935</v>
      </c>
      <c r="D2726" s="361">
        <v>230</v>
      </c>
      <c r="E2726" s="712"/>
      <c r="F2726" s="362">
        <f>D2726*E2726</f>
        <v>0</v>
      </c>
    </row>
    <row r="2727" spans="1:6" s="364" customFormat="1" ht="15">
      <c r="A2727" s="360"/>
      <c r="B2727" s="378"/>
      <c r="C2727" s="361"/>
      <c r="D2727" s="361"/>
      <c r="E2727" s="712"/>
      <c r="F2727" s="362"/>
    </row>
    <row r="2728" spans="1:6" s="364" customFormat="1" ht="75">
      <c r="A2728" s="379" t="s">
        <v>1556</v>
      </c>
      <c r="B2728" s="356" t="s">
        <v>43</v>
      </c>
      <c r="C2728" s="380" t="s">
        <v>1935</v>
      </c>
      <c r="D2728" s="381">
        <v>230</v>
      </c>
      <c r="E2728" s="729"/>
      <c r="F2728" s="362">
        <f>D2728*E2728</f>
        <v>0</v>
      </c>
    </row>
    <row r="2729" spans="1:6" s="364" customFormat="1" ht="15">
      <c r="A2729" s="379"/>
      <c r="B2729" s="356"/>
      <c r="C2729" s="380"/>
      <c r="D2729" s="381"/>
      <c r="E2729" s="729"/>
      <c r="F2729" s="362"/>
    </row>
    <row r="2730" spans="1:6" s="364" customFormat="1" ht="210">
      <c r="A2730" s="379" t="s">
        <v>1557</v>
      </c>
      <c r="B2730" s="378" t="s">
        <v>44</v>
      </c>
      <c r="C2730" s="381" t="s">
        <v>1588</v>
      </c>
      <c r="D2730" s="381">
        <v>1</v>
      </c>
      <c r="E2730" s="729"/>
      <c r="F2730" s="362">
        <f>D2730*E2730</f>
        <v>0</v>
      </c>
    </row>
    <row r="2731" spans="1:6" s="364" customFormat="1" ht="15.75" thickBot="1">
      <c r="A2731" s="728"/>
      <c r="B2731" s="730"/>
      <c r="C2731" s="731"/>
      <c r="D2731" s="731"/>
      <c r="E2731" s="732"/>
      <c r="F2731" s="382"/>
    </row>
    <row r="2732" spans="1:7" s="384" customFormat="1" ht="17.25" thickBot="1" thickTop="1">
      <c r="A2732" s="733"/>
      <c r="B2732" s="734"/>
      <c r="C2732" s="735" t="s">
        <v>1730</v>
      </c>
      <c r="D2732" s="736"/>
      <c r="E2732" s="736"/>
      <c r="F2732" s="383">
        <f>SUM(F2726:F2730)</f>
        <v>0</v>
      </c>
      <c r="G2732" s="364"/>
    </row>
    <row r="2733" spans="1:6" s="355" customFormat="1" ht="15.75" thickTop="1">
      <c r="A2733" s="697"/>
      <c r="B2733" s="698"/>
      <c r="C2733" s="713"/>
      <c r="D2733" s="713"/>
      <c r="E2733" s="714"/>
      <c r="F2733" s="715"/>
    </row>
    <row r="2734" spans="1:6" s="364" customFormat="1" ht="15.75" thickBot="1">
      <c r="A2734" s="716"/>
      <c r="B2734" s="717"/>
      <c r="C2734" s="718"/>
      <c r="D2734" s="718"/>
      <c r="E2734" s="719"/>
      <c r="F2734" s="720"/>
    </row>
    <row r="2735" spans="1:6" s="364" customFormat="1" ht="19.5" thickBot="1" thickTop="1">
      <c r="A2735" s="721" t="s">
        <v>1558</v>
      </c>
      <c r="B2735" s="722"/>
      <c r="C2735" s="722"/>
      <c r="D2735" s="722"/>
      <c r="E2735" s="722"/>
      <c r="F2735" s="723"/>
    </row>
    <row r="2736" spans="1:6" s="217" customFormat="1" ht="39" thickTop="1">
      <c r="A2736" s="692" t="s">
        <v>1574</v>
      </c>
      <c r="B2736" s="693" t="s">
        <v>1575</v>
      </c>
      <c r="C2736" s="692" t="s">
        <v>1576</v>
      </c>
      <c r="D2736" s="692" t="s">
        <v>1577</v>
      </c>
      <c r="E2736" s="694" t="s">
        <v>1450</v>
      </c>
      <c r="F2736" s="694" t="s">
        <v>1451</v>
      </c>
    </row>
    <row r="2737" spans="1:6" s="364" customFormat="1" ht="283.5">
      <c r="A2737" s="360" t="s">
        <v>1559</v>
      </c>
      <c r="B2737" s="385" t="s">
        <v>45</v>
      </c>
      <c r="C2737" s="361"/>
      <c r="D2737" s="361"/>
      <c r="E2737" s="712"/>
      <c r="F2737" s="362"/>
    </row>
    <row r="2738" spans="1:6" s="364" customFormat="1" ht="15.75">
      <c r="A2738" s="360"/>
      <c r="B2738" s="385"/>
      <c r="C2738" s="361" t="s">
        <v>886</v>
      </c>
      <c r="D2738" s="361">
        <v>46</v>
      </c>
      <c r="E2738" s="712"/>
      <c r="F2738" s="362">
        <f>D2738*E2738</f>
        <v>0</v>
      </c>
    </row>
    <row r="2739" spans="1:6" s="364" customFormat="1" ht="15.75">
      <c r="A2739" s="360"/>
      <c r="B2739" s="385"/>
      <c r="C2739" s="361"/>
      <c r="D2739" s="361"/>
      <c r="E2739" s="712"/>
      <c r="F2739" s="362"/>
    </row>
    <row r="2740" spans="1:6" s="364" customFormat="1" ht="47.25">
      <c r="A2740" s="379" t="s">
        <v>1560</v>
      </c>
      <c r="B2740" s="386" t="s">
        <v>46</v>
      </c>
      <c r="C2740" s="380"/>
      <c r="D2740" s="381"/>
      <c r="E2740" s="729"/>
      <c r="F2740" s="362"/>
    </row>
    <row r="2741" spans="1:6" s="364" customFormat="1" ht="15.75">
      <c r="A2741" s="379"/>
      <c r="B2741" s="386"/>
      <c r="C2741" s="380" t="s">
        <v>1588</v>
      </c>
      <c r="D2741" s="381">
        <v>1</v>
      </c>
      <c r="E2741" s="729"/>
      <c r="F2741" s="362">
        <f>E2741*D2741</f>
        <v>0</v>
      </c>
    </row>
    <row r="2742" spans="1:6" s="364" customFormat="1" ht="15.75">
      <c r="A2742" s="379"/>
      <c r="B2742" s="386"/>
      <c r="C2742" s="380"/>
      <c r="D2742" s="381"/>
      <c r="E2742" s="729"/>
      <c r="F2742" s="362"/>
    </row>
    <row r="2743" spans="1:6" s="364" customFormat="1" ht="32.25" thickBot="1">
      <c r="A2743" s="387" t="s">
        <v>1561</v>
      </c>
      <c r="B2743" s="388" t="s">
        <v>47</v>
      </c>
      <c r="C2743" s="389" t="s">
        <v>1588</v>
      </c>
      <c r="D2743" s="389">
        <v>1</v>
      </c>
      <c r="E2743" s="737"/>
      <c r="F2743" s="362">
        <f>D2743*E2743</f>
        <v>0</v>
      </c>
    </row>
    <row r="2744" spans="1:7" s="384" customFormat="1" ht="17.25" thickBot="1" thickTop="1">
      <c r="A2744" s="733"/>
      <c r="B2744" s="734"/>
      <c r="C2744" s="681" t="s">
        <v>1730</v>
      </c>
      <c r="D2744" s="682"/>
      <c r="E2744" s="682"/>
      <c r="F2744" s="377">
        <f>SUM(F2737:F2743)</f>
        <v>0</v>
      </c>
      <c r="G2744" s="364"/>
    </row>
    <row r="2745" spans="1:7" s="292" customFormat="1" ht="15.75" thickTop="1">
      <c r="A2745" s="679"/>
      <c r="B2745" s="680"/>
      <c r="C2745" s="689"/>
      <c r="D2745" s="689"/>
      <c r="E2745" s="690"/>
      <c r="F2745" s="691"/>
      <c r="G2745" s="342"/>
    </row>
    <row r="2746" spans="1:7" s="292" customFormat="1" ht="15.75" thickBot="1">
      <c r="A2746" s="679"/>
      <c r="B2746" s="680"/>
      <c r="C2746" s="689"/>
      <c r="D2746" s="689"/>
      <c r="E2746" s="690"/>
      <c r="F2746" s="691"/>
      <c r="G2746" s="342"/>
    </row>
    <row r="2747" spans="1:6" s="364" customFormat="1" ht="19.5" thickBot="1" thickTop="1">
      <c r="A2747" s="663" t="s">
        <v>1562</v>
      </c>
      <c r="B2747" s="664"/>
      <c r="C2747" s="664"/>
      <c r="D2747" s="664"/>
      <c r="E2747" s="664"/>
      <c r="F2747" s="665"/>
    </row>
    <row r="2748" spans="1:7" s="292" customFormat="1" ht="15.75" thickTop="1">
      <c r="A2748" s="679"/>
      <c r="B2748" s="680"/>
      <c r="C2748" s="689"/>
      <c r="D2748" s="689"/>
      <c r="E2748" s="690"/>
      <c r="F2748" s="691"/>
      <c r="G2748" s="342"/>
    </row>
    <row r="2749" spans="1:7" s="292" customFormat="1" ht="15">
      <c r="A2749" s="335" t="s">
        <v>1563</v>
      </c>
      <c r="B2749" s="571" t="s">
        <v>1564</v>
      </c>
      <c r="C2749" s="571"/>
      <c r="D2749" s="571"/>
      <c r="E2749" s="571"/>
      <c r="F2749" s="390">
        <f>F2637</f>
        <v>0</v>
      </c>
      <c r="G2749" s="342"/>
    </row>
    <row r="2750" spans="1:7" s="292" customFormat="1" ht="15">
      <c r="A2750" s="335"/>
      <c r="B2750" s="336"/>
      <c r="C2750" s="339"/>
      <c r="D2750" s="339"/>
      <c r="E2750" s="340"/>
      <c r="F2750" s="390"/>
      <c r="G2750" s="342"/>
    </row>
    <row r="2751" spans="1:7" s="292" customFormat="1" ht="15">
      <c r="A2751" s="335" t="s">
        <v>1589</v>
      </c>
      <c r="B2751" s="571" t="s">
        <v>1565</v>
      </c>
      <c r="C2751" s="571"/>
      <c r="D2751" s="571"/>
      <c r="E2751" s="571"/>
      <c r="F2751" s="390">
        <f>F2683</f>
        <v>0</v>
      </c>
      <c r="G2751" s="342"/>
    </row>
    <row r="2752" spans="1:7" s="292" customFormat="1" ht="15">
      <c r="A2752" s="335"/>
      <c r="B2752" s="336"/>
      <c r="C2752" s="339"/>
      <c r="D2752" s="339"/>
      <c r="E2752" s="340"/>
      <c r="F2752" s="391"/>
      <c r="G2752" s="342"/>
    </row>
    <row r="2753" spans="1:7" s="292" customFormat="1" ht="15">
      <c r="A2753" s="335" t="s">
        <v>1604</v>
      </c>
      <c r="B2753" s="571" t="s">
        <v>1566</v>
      </c>
      <c r="C2753" s="571"/>
      <c r="D2753" s="571"/>
      <c r="E2753" s="571"/>
      <c r="F2753" s="391">
        <f>F2704</f>
        <v>0</v>
      </c>
      <c r="G2753" s="342"/>
    </row>
    <row r="2754" spans="1:7" s="292" customFormat="1" ht="15">
      <c r="A2754" s="335"/>
      <c r="B2754" s="336"/>
      <c r="C2754" s="339"/>
      <c r="D2754" s="339"/>
      <c r="E2754" s="340"/>
      <c r="F2754" s="391"/>
      <c r="G2754" s="342"/>
    </row>
    <row r="2755" spans="1:7" s="292" customFormat="1" ht="15">
      <c r="A2755" s="335" t="s">
        <v>1605</v>
      </c>
      <c r="B2755" s="571" t="s">
        <v>1567</v>
      </c>
      <c r="C2755" s="571"/>
      <c r="D2755" s="571"/>
      <c r="E2755" s="571"/>
      <c r="F2755" s="391">
        <f>F2721</f>
        <v>0</v>
      </c>
      <c r="G2755" s="342"/>
    </row>
    <row r="2756" spans="1:7" s="292" customFormat="1" ht="15">
      <c r="A2756" s="335"/>
      <c r="B2756" s="336"/>
      <c r="C2756" s="339"/>
      <c r="D2756" s="339"/>
      <c r="E2756" s="340"/>
      <c r="F2756" s="391"/>
      <c r="G2756" s="342"/>
    </row>
    <row r="2757" spans="1:7" s="292" customFormat="1" ht="15">
      <c r="A2757" s="335" t="s">
        <v>1606</v>
      </c>
      <c r="B2757" s="571" t="s">
        <v>1568</v>
      </c>
      <c r="C2757" s="571"/>
      <c r="D2757" s="571"/>
      <c r="E2757" s="571"/>
      <c r="F2757" s="391">
        <f>F2732</f>
        <v>0</v>
      </c>
      <c r="G2757" s="342"/>
    </row>
    <row r="2758" spans="1:7" s="292" customFormat="1" ht="15">
      <c r="A2758" s="335"/>
      <c r="B2758" s="336"/>
      <c r="C2758" s="339"/>
      <c r="D2758" s="339"/>
      <c r="E2758" s="340"/>
      <c r="F2758" s="391"/>
      <c r="G2758" s="342"/>
    </row>
    <row r="2759" spans="1:7" s="292" customFormat="1" ht="15">
      <c r="A2759" s="335" t="s">
        <v>1608</v>
      </c>
      <c r="B2759" s="571" t="s">
        <v>1569</v>
      </c>
      <c r="C2759" s="571"/>
      <c r="D2759" s="571"/>
      <c r="E2759" s="571"/>
      <c r="F2759" s="391">
        <f>F2744</f>
        <v>0</v>
      </c>
      <c r="G2759" s="342"/>
    </row>
    <row r="2760" spans="1:7" s="292" customFormat="1" ht="15">
      <c r="A2760" s="335"/>
      <c r="B2760" s="336"/>
      <c r="C2760" s="339"/>
      <c r="D2760" s="339"/>
      <c r="E2760" s="340"/>
      <c r="F2760" s="341"/>
      <c r="G2760" s="342"/>
    </row>
    <row r="2761" spans="1:7" s="292" customFormat="1" ht="15.75">
      <c r="A2761" s="335"/>
      <c r="B2761" s="572" t="s">
        <v>81</v>
      </c>
      <c r="C2761" s="572"/>
      <c r="D2761" s="572"/>
      <c r="E2761" s="572"/>
      <c r="F2761" s="392">
        <f>SUM(F2749:F2759)</f>
        <v>0</v>
      </c>
      <c r="G2761" s="342"/>
    </row>
    <row r="2762" spans="1:6" s="77" customFormat="1" ht="12.75">
      <c r="A2762" s="738"/>
      <c r="B2762" s="588"/>
      <c r="C2762" s="739"/>
      <c r="D2762" s="739"/>
      <c r="E2762" s="740"/>
      <c r="F2762" s="741"/>
    </row>
    <row r="2763" spans="1:6" ht="12.75">
      <c r="A2763" s="742"/>
      <c r="B2763" s="743"/>
      <c r="C2763" s="744"/>
      <c r="D2763" s="744"/>
      <c r="E2763" s="745"/>
      <c r="F2763" s="746"/>
    </row>
    <row r="2764" spans="1:6" ht="12.75">
      <c r="A2764" s="742"/>
      <c r="B2764" s="743"/>
      <c r="C2764" s="744"/>
      <c r="D2764" s="744"/>
      <c r="E2764" s="745"/>
      <c r="F2764" s="746"/>
    </row>
    <row r="2765" spans="1:6" ht="12.75">
      <c r="A2765" s="742"/>
      <c r="B2765" s="743"/>
      <c r="C2765" s="744"/>
      <c r="D2765" s="744"/>
      <c r="E2765" s="745"/>
      <c r="F2765" s="746"/>
    </row>
    <row r="2766" ht="12.75"/>
    <row r="2767" ht="12.75"/>
    <row r="2768" ht="12.75"/>
    <row r="2769" ht="13.5" thickBot="1"/>
    <row r="2770" spans="1:6" s="77" customFormat="1" ht="14.25" thickBot="1" thickTop="1">
      <c r="A2770" s="747" t="s">
        <v>1331</v>
      </c>
      <c r="B2770" s="748"/>
      <c r="C2770" s="748"/>
      <c r="D2770" s="748"/>
      <c r="E2770" s="748"/>
      <c r="F2770" s="749"/>
    </row>
    <row r="2771" spans="1:6" ht="13.5" thickTop="1">
      <c r="A2771" s="742"/>
      <c r="B2771" s="743"/>
      <c r="C2771" s="744"/>
      <c r="D2771" s="744"/>
      <c r="E2771" s="745"/>
      <c r="F2771" s="746"/>
    </row>
    <row r="2772" spans="1:6" ht="12.75">
      <c r="A2772" s="81" t="s">
        <v>1563</v>
      </c>
      <c r="B2772" s="88" t="s">
        <v>1332</v>
      </c>
      <c r="C2772" s="750"/>
      <c r="D2772" s="750"/>
      <c r="E2772" s="583">
        <f>F574</f>
        <v>0</v>
      </c>
      <c r="F2772" s="584"/>
    </row>
    <row r="2773" spans="1:6" ht="12.75">
      <c r="A2773" s="80"/>
      <c r="B2773" s="84"/>
      <c r="C2773" s="751"/>
      <c r="D2773" s="751"/>
      <c r="E2773" s="82"/>
      <c r="F2773" s="83"/>
    </row>
    <row r="2774" spans="1:6" ht="12.75">
      <c r="A2774" s="81" t="s">
        <v>1589</v>
      </c>
      <c r="B2774" s="88" t="s">
        <v>1333</v>
      </c>
      <c r="C2774" s="750"/>
      <c r="D2774" s="750"/>
      <c r="E2774" s="583">
        <f>F1449</f>
        <v>0</v>
      </c>
      <c r="F2774" s="584"/>
    </row>
    <row r="2775" spans="1:6" ht="12.75">
      <c r="A2775" s="80"/>
      <c r="B2775" s="84"/>
      <c r="C2775" s="751"/>
      <c r="D2775" s="751"/>
      <c r="E2775" s="82"/>
      <c r="F2775" s="83"/>
    </row>
    <row r="2776" spans="1:6" ht="12.75">
      <c r="A2776" s="81" t="s">
        <v>1604</v>
      </c>
      <c r="B2776" s="88" t="s">
        <v>1334</v>
      </c>
      <c r="C2776" s="750"/>
      <c r="D2776" s="750"/>
      <c r="E2776" s="583">
        <f>F2581</f>
        <v>0</v>
      </c>
      <c r="F2776" s="584"/>
    </row>
    <row r="2777" spans="1:6" ht="12.75">
      <c r="A2777" s="80"/>
      <c r="B2777" s="84"/>
      <c r="C2777" s="751"/>
      <c r="D2777" s="751"/>
      <c r="E2777" s="82"/>
      <c r="F2777" s="83"/>
    </row>
    <row r="2778" spans="1:6" ht="12.75">
      <c r="A2778" s="81" t="s">
        <v>1605</v>
      </c>
      <c r="B2778" s="88" t="s">
        <v>1335</v>
      </c>
      <c r="C2778" s="750"/>
      <c r="D2778" s="750"/>
      <c r="E2778" s="583">
        <f>F2761</f>
        <v>0</v>
      </c>
      <c r="F2778" s="584"/>
    </row>
    <row r="2779" spans="1:6" ht="12.75">
      <c r="A2779" s="80"/>
      <c r="B2779" s="84"/>
      <c r="C2779" s="751"/>
      <c r="D2779" s="751"/>
      <c r="E2779" s="82"/>
      <c r="F2779" s="83"/>
    </row>
    <row r="2780" spans="1:6" ht="13.5" thickBot="1">
      <c r="A2780" s="80"/>
      <c r="B2780" s="124" t="s">
        <v>1337</v>
      </c>
      <c r="C2780" s="752"/>
      <c r="D2780" s="752"/>
      <c r="E2780" s="576">
        <f>SUM(E2772:E2779)</f>
        <v>0</v>
      </c>
      <c r="F2780" s="577"/>
    </row>
    <row r="2781" spans="1:6" ht="13.5" thickBot="1">
      <c r="A2781" s="122"/>
      <c r="B2781" s="84"/>
      <c r="C2781" s="753"/>
      <c r="D2781" s="753"/>
      <c r="E2781" s="125"/>
      <c r="F2781" s="125"/>
    </row>
    <row r="2782" spans="1:6" ht="13.5" thickBot="1">
      <c r="A2782" s="122"/>
      <c r="B2782" s="569" t="s">
        <v>1903</v>
      </c>
      <c r="C2782" s="754"/>
      <c r="E2782" s="578">
        <f>E2780*C2782</f>
        <v>0</v>
      </c>
      <c r="F2782" s="579"/>
    </row>
    <row r="2783" spans="1:6" ht="12.75">
      <c r="A2783" s="122"/>
      <c r="B2783" s="84"/>
      <c r="E2783" s="125"/>
      <c r="F2783" s="125"/>
    </row>
    <row r="2784" spans="1:6" ht="13.5" thickBot="1">
      <c r="A2784" s="122"/>
      <c r="B2784" s="126" t="s">
        <v>1336</v>
      </c>
      <c r="C2784" s="755"/>
      <c r="D2784" s="755"/>
      <c r="E2784" s="581">
        <f>SUM(E2780:F2782)</f>
        <v>0</v>
      </c>
      <c r="F2784" s="582"/>
    </row>
    <row r="2785" ht="13.5" thickTop="1"/>
  </sheetData>
  <sheetProtection password="EF31" sheet="1" formatCells="0" formatColumns="0" formatRows="0" selectLockedCells="1"/>
  <mergeCells count="39">
    <mergeCell ref="B592:F592"/>
    <mergeCell ref="B591:F591"/>
    <mergeCell ref="B590:F590"/>
    <mergeCell ref="E2784:F2784"/>
    <mergeCell ref="A2770:F2770"/>
    <mergeCell ref="E2772:F2772"/>
    <mergeCell ref="E2774:F2774"/>
    <mergeCell ref="E2776:F2776"/>
    <mergeCell ref="E2778:F2778"/>
    <mergeCell ref="A2708:F2708"/>
    <mergeCell ref="A1:C1"/>
    <mergeCell ref="E2780:F2780"/>
    <mergeCell ref="E2782:F2782"/>
    <mergeCell ref="A2685:F2685"/>
    <mergeCell ref="B585:F585"/>
    <mergeCell ref="B586:F586"/>
    <mergeCell ref="B588:F588"/>
    <mergeCell ref="B589:F589"/>
    <mergeCell ref="B587:F587"/>
    <mergeCell ref="C2704:E2704"/>
    <mergeCell ref="C2721:E2721"/>
    <mergeCell ref="B2581:C2581"/>
    <mergeCell ref="A2585:F2585"/>
    <mergeCell ref="A2586:F2586"/>
    <mergeCell ref="C2637:E2637"/>
    <mergeCell ref="A2640:F2640"/>
    <mergeCell ref="C2683:E2683"/>
    <mergeCell ref="A2747:F2747"/>
    <mergeCell ref="B2749:E2749"/>
    <mergeCell ref="B2751:E2751"/>
    <mergeCell ref="B2753:E2753"/>
    <mergeCell ref="A2724:F2724"/>
    <mergeCell ref="C2732:E2732"/>
    <mergeCell ref="A2735:F2735"/>
    <mergeCell ref="C2744:E2744"/>
    <mergeCell ref="B2755:E2755"/>
    <mergeCell ref="B2757:E2757"/>
    <mergeCell ref="B2759:E2759"/>
    <mergeCell ref="B2761:E2761"/>
  </mergeCells>
  <conditionalFormatting sqref="E1453:E1544 E2581:E2583">
    <cfRule type="cellIs" priority="2" dxfId="0" operator="between" stopIfTrue="1">
      <formula>0</formula>
      <formula>0</formula>
    </cfRule>
  </conditionalFormatting>
  <printOptions/>
  <pageMargins left="0.5905511811023623" right="0.3937007874015748" top="0.984251968503937" bottom="0.7480314960629921" header="0.31496062992125984" footer="0.31496062992125984"/>
  <pageSetup horizontalDpi="600" verticalDpi="600" orientation="portrait" paperSize="9" scale="74" r:id="rId3"/>
  <headerFooter alignWithMargins="0">
    <oddHeader>&amp;L&amp;"Arial,Regular"OB DUBROVNIK
objekt "B1"&amp;C&amp;"Arial,Regular"OBHP
prizemlje kata +- 0,00&amp;R&amp;"Arial,Regular"Z.O.P  01/15</oddHeader>
    <oddFooter>&amp;R&amp;P</oddFooter>
  </headerFooter>
  <rowBreaks count="56" manualBreakCount="56">
    <brk id="42" max="255" man="1"/>
    <brk id="76" max="255" man="1"/>
    <brk id="103" max="255" man="1"/>
    <brk id="116" max="255" man="1"/>
    <brk id="126" max="255" man="1"/>
    <brk id="191" max="255" man="1"/>
    <brk id="230" max="255" man="1"/>
    <brk id="278" max="255" man="1"/>
    <brk id="299" max="255" man="1"/>
    <brk id="326" max="255" man="1"/>
    <brk id="335" max="255" man="1"/>
    <brk id="367" max="255" man="1"/>
    <brk id="415" max="255" man="1"/>
    <brk id="447" max="255" man="1"/>
    <brk id="463" max="255" man="1"/>
    <brk id="578" max="255" man="1"/>
    <brk id="611" max="255" man="1"/>
    <brk id="640" max="255" man="1"/>
    <brk id="655" max="255" man="1"/>
    <brk id="781" max="255" man="1"/>
    <brk id="986" max="255" man="1"/>
    <brk id="1015" max="255" man="1"/>
    <brk id="1111" max="255" man="1"/>
    <brk id="1161" max="255" man="1"/>
    <brk id="1182" max="255" man="1"/>
    <brk id="1200" max="255" man="1"/>
    <brk id="1258" max="255" man="1"/>
    <brk id="1282" max="255" man="1"/>
    <brk id="1309" max="255" man="1"/>
    <brk id="1322" max="255" man="1"/>
    <brk id="1371" max="255" man="1"/>
    <brk id="1420" max="255" man="1"/>
    <brk id="1452" max="255" man="1"/>
    <brk id="1541" max="255" man="1"/>
    <brk id="1567" max="255" man="1"/>
    <brk id="1781" max="255" man="1"/>
    <brk id="1835" max="255" man="1"/>
    <brk id="1919" max="255" man="1"/>
    <brk id="2014" max="255" man="1"/>
    <brk id="2100" max="255" man="1"/>
    <brk id="2199" max="255" man="1"/>
    <brk id="2251" max="255" man="1"/>
    <brk id="2270" max="255" man="1"/>
    <brk id="2307" max="255" man="1"/>
    <brk id="2414" max="255" man="1"/>
    <brk id="2429" max="255" man="1"/>
    <brk id="2518" max="255" man="1"/>
    <brk id="2562" max="255" man="1"/>
    <brk id="2584" max="255" man="1"/>
    <brk id="2639" max="255" man="1"/>
    <brk id="2683" max="255" man="1"/>
    <brk id="2707" max="255" man="1"/>
    <brk id="2723" max="255" man="1"/>
    <brk id="2734" max="255" man="1"/>
    <brk id="2746" max="255" man="1"/>
    <brk id="2767"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darko</dc:creator>
  <cp:keywords/>
  <dc:description/>
  <cp:lastModifiedBy>lucepe</cp:lastModifiedBy>
  <cp:lastPrinted>2017-08-25T14:41:55Z</cp:lastPrinted>
  <dcterms:created xsi:type="dcterms:W3CDTF">2016-06-13T09:48:19Z</dcterms:created>
  <dcterms:modified xsi:type="dcterms:W3CDTF">2017-09-12T10:55:06Z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